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RNEY\Stafffiles\Admin\Res-Services\Research Grants\BUDGETS\"/>
    </mc:Choice>
  </mc:AlternateContent>
  <xr:revisionPtr revIDLastSave="0" documentId="13_ncr:1_{C196A16D-320D-4366-B0E6-2CE4CD830F2C}" xr6:coauthVersionLast="47" xr6:coauthVersionMax="47" xr10:uidLastSave="{00000000-0000-0000-0000-000000000000}"/>
  <bookViews>
    <workbookView xWindow="28680" yWindow="-120" windowWidth="29040" windowHeight="15840" tabRatio="872" activeTab="1" xr2:uid="{00000000-000D-0000-FFFF-FFFF00000000}"/>
  </bookViews>
  <sheets>
    <sheet name="CHARGE OUT RATES W LABORATORY" sheetId="1" r:id="rId1"/>
    <sheet name="CHARGE OUT RATES" sheetId="2" r:id="rId2"/>
  </sheets>
  <definedNames>
    <definedName name="_xlnm.Print_Area" localSheetId="1">'CHARGE OUT RATES'!$A$1:$O$83</definedName>
    <definedName name="_xlnm.Print_Area" localSheetId="0">'CHARGE OUT RATES W LABORATORY'!$A$1:$O$81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D40" i="1"/>
  <c r="D41" i="1"/>
  <c r="E41" i="1" s="1"/>
  <c r="D42" i="1"/>
  <c r="E42" i="1" s="1"/>
  <c r="D43" i="1"/>
  <c r="E43" i="1" s="1"/>
  <c r="D44" i="1"/>
  <c r="D45" i="1"/>
  <c r="E45" i="1" s="1"/>
  <c r="D46" i="1"/>
  <c r="D47" i="1"/>
  <c r="D48" i="1"/>
  <c r="D49" i="1"/>
  <c r="E49" i="1" s="1"/>
  <c r="D50" i="1"/>
  <c r="E50" i="1" s="1"/>
  <c r="D51" i="1"/>
  <c r="E51" i="1" s="1"/>
  <c r="M51" i="1" s="1"/>
  <c r="D52" i="1"/>
  <c r="D53" i="1"/>
  <c r="E53" i="1" s="1"/>
  <c r="D54" i="1"/>
  <c r="E54" i="1" s="1"/>
  <c r="D55" i="1"/>
  <c r="E55" i="1" s="1"/>
  <c r="M55" i="1" s="1"/>
  <c r="D56" i="1"/>
  <c r="D57" i="1"/>
  <c r="E57" i="1" s="1"/>
  <c r="D58" i="1"/>
  <c r="E58" i="1" s="1"/>
  <c r="J58" i="1" s="1"/>
  <c r="K58" i="1" s="1"/>
  <c r="L58" i="1" s="1"/>
  <c r="D59" i="1"/>
  <c r="E59" i="1"/>
  <c r="D60" i="1"/>
  <c r="D61" i="1"/>
  <c r="E61" i="1" s="1"/>
  <c r="D62" i="1"/>
  <c r="E62" i="1" s="1"/>
  <c r="G62" i="1" s="1"/>
  <c r="H62" i="1" s="1"/>
  <c r="I62" i="1" s="1"/>
  <c r="D63" i="1"/>
  <c r="D64" i="1"/>
  <c r="D65" i="1"/>
  <c r="E65" i="1" s="1"/>
  <c r="D66" i="1"/>
  <c r="E66" i="1"/>
  <c r="J66" i="1" s="1"/>
  <c r="K66" i="1" s="1"/>
  <c r="D67" i="1"/>
  <c r="E67" i="1" s="1"/>
  <c r="J67" i="1" s="1"/>
  <c r="K67" i="1" s="1"/>
  <c r="L67" i="1" s="1"/>
  <c r="D68" i="1"/>
  <c r="D69" i="1"/>
  <c r="E69" i="1" s="1"/>
  <c r="D70" i="1"/>
  <c r="E70" i="1" s="1"/>
  <c r="D71" i="1"/>
  <c r="E71" i="1" s="1"/>
  <c r="D72" i="1"/>
  <c r="E72" i="1" s="1"/>
  <c r="D73" i="1"/>
  <c r="E73" i="1" s="1"/>
  <c r="D74" i="1"/>
  <c r="D75" i="1"/>
  <c r="E75" i="1" s="1"/>
  <c r="J75" i="1" s="1"/>
  <c r="K75" i="1" s="1"/>
  <c r="L75" i="1" s="1"/>
  <c r="D76" i="1"/>
  <c r="D77" i="1"/>
  <c r="E77" i="1" s="1"/>
  <c r="G77" i="1" s="1"/>
  <c r="D78" i="1"/>
  <c r="E78" i="1" s="1"/>
  <c r="G78" i="1" s="1"/>
  <c r="H78" i="1" s="1"/>
  <c r="D38" i="1"/>
  <c r="D6" i="1"/>
  <c r="D7" i="1"/>
  <c r="E7" i="1" s="1"/>
  <c r="D8" i="1"/>
  <c r="E8" i="1" s="1"/>
  <c r="J8" i="1" s="1"/>
  <c r="D9" i="1"/>
  <c r="E9" i="1" s="1"/>
  <c r="J9" i="1" s="1"/>
  <c r="K9" i="1" s="1"/>
  <c r="D10" i="1"/>
  <c r="D11" i="1"/>
  <c r="E11" i="1" s="1"/>
  <c r="D12" i="1"/>
  <c r="D13" i="1"/>
  <c r="E13" i="1" s="1"/>
  <c r="J13" i="1" s="1"/>
  <c r="D14" i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D22" i="1"/>
  <c r="D23" i="1"/>
  <c r="E23" i="1" s="1"/>
  <c r="D24" i="1"/>
  <c r="E24" i="1" s="1"/>
  <c r="D25" i="1"/>
  <c r="E25" i="1" s="1"/>
  <c r="D26" i="1"/>
  <c r="D27" i="1"/>
  <c r="E27" i="1" s="1"/>
  <c r="D28" i="1"/>
  <c r="E28" i="1" s="1"/>
  <c r="D29" i="1"/>
  <c r="E29" i="1" s="1"/>
  <c r="G29" i="1" s="1"/>
  <c r="H29" i="1" s="1"/>
  <c r="I29" i="1" s="1"/>
  <c r="D5" i="1"/>
  <c r="D41" i="2"/>
  <c r="E41" i="2" s="1"/>
  <c r="G41" i="2" s="1"/>
  <c r="D42" i="2"/>
  <c r="E42" i="2" s="1"/>
  <c r="D43" i="2"/>
  <c r="E43" i="2" s="1"/>
  <c r="J43" i="2" s="1"/>
  <c r="K43" i="2" s="1"/>
  <c r="D44" i="2"/>
  <c r="D45" i="2"/>
  <c r="E45" i="2" s="1"/>
  <c r="J45" i="2" s="1"/>
  <c r="K45" i="2" s="1"/>
  <c r="L45" i="2" s="1"/>
  <c r="D46" i="2"/>
  <c r="E46" i="2" s="1"/>
  <c r="G46" i="2" s="1"/>
  <c r="D47" i="2"/>
  <c r="D48" i="2"/>
  <c r="D49" i="2"/>
  <c r="E49" i="2" s="1"/>
  <c r="D50" i="2"/>
  <c r="D51" i="2"/>
  <c r="E51" i="2" s="1"/>
  <c r="D52" i="2"/>
  <c r="D53" i="2"/>
  <c r="E53" i="2" s="1"/>
  <c r="D54" i="2"/>
  <c r="E54" i="2" s="1"/>
  <c r="D55" i="2"/>
  <c r="D56" i="2"/>
  <c r="D57" i="2"/>
  <c r="E57" i="2" s="1"/>
  <c r="G57" i="2" s="1"/>
  <c r="D58" i="2"/>
  <c r="E58" i="2" s="1"/>
  <c r="D59" i="2"/>
  <c r="E59" i="2" s="1"/>
  <c r="D60" i="2"/>
  <c r="E60" i="2" s="1"/>
  <c r="D61" i="2"/>
  <c r="E61" i="2" s="1"/>
  <c r="G61" i="2" s="1"/>
  <c r="D62" i="2"/>
  <c r="E62" i="2" s="1"/>
  <c r="D63" i="2"/>
  <c r="D64" i="2"/>
  <c r="E64" i="2" s="1"/>
  <c r="D65" i="2"/>
  <c r="E65" i="2" s="1"/>
  <c r="D66" i="2"/>
  <c r="E66" i="2" s="1"/>
  <c r="M66" i="2" s="1"/>
  <c r="D67" i="2"/>
  <c r="E67" i="2" s="1"/>
  <c r="D68" i="2"/>
  <c r="D69" i="2"/>
  <c r="E69" i="2" s="1"/>
  <c r="D70" i="2"/>
  <c r="E70" i="2" s="1"/>
  <c r="D71" i="2"/>
  <c r="E71" i="2" s="1"/>
  <c r="M71" i="2" s="1"/>
  <c r="D72" i="2"/>
  <c r="D73" i="2"/>
  <c r="E73" i="2" s="1"/>
  <c r="D74" i="2"/>
  <c r="E74" i="2" s="1"/>
  <c r="D75" i="2"/>
  <c r="E75" i="2" s="1"/>
  <c r="D76" i="2"/>
  <c r="E76" i="2" s="1"/>
  <c r="D77" i="2"/>
  <c r="E77" i="2" s="1"/>
  <c r="M77" i="2" s="1"/>
  <c r="N77" i="2" s="1"/>
  <c r="D78" i="2"/>
  <c r="D79" i="2"/>
  <c r="D80" i="2"/>
  <c r="D40" i="2"/>
  <c r="E40" i="2" s="1"/>
  <c r="D7" i="2"/>
  <c r="D8" i="2"/>
  <c r="E8" i="2" s="1"/>
  <c r="J8" i="2" s="1"/>
  <c r="K8" i="2" s="1"/>
  <c r="D9" i="2"/>
  <c r="D10" i="2"/>
  <c r="E10" i="2" s="1"/>
  <c r="D11" i="2"/>
  <c r="E11" i="2" s="1"/>
  <c r="G11" i="2" s="1"/>
  <c r="H11" i="2" s="1"/>
  <c r="I11" i="2" s="1"/>
  <c r="D12" i="2"/>
  <c r="E12" i="2" s="1"/>
  <c r="D13" i="2"/>
  <c r="D14" i="2"/>
  <c r="E14" i="2" s="1"/>
  <c r="D15" i="2"/>
  <c r="D16" i="2"/>
  <c r="E16" i="2" s="1"/>
  <c r="J16" i="2" s="1"/>
  <c r="K16" i="2" s="1"/>
  <c r="D17" i="2"/>
  <c r="D18" i="2"/>
  <c r="E18" i="2" s="1"/>
  <c r="G18" i="2" s="1"/>
  <c r="H18" i="2" s="1"/>
  <c r="D19" i="2"/>
  <c r="E19" i="2" s="1"/>
  <c r="D20" i="2"/>
  <c r="D21" i="2"/>
  <c r="D22" i="2"/>
  <c r="E22" i="2" s="1"/>
  <c r="J22" i="2" s="1"/>
  <c r="D23" i="2"/>
  <c r="E23" i="2" s="1"/>
  <c r="J23" i="2" s="1"/>
  <c r="D24" i="2"/>
  <c r="E24" i="2" s="1"/>
  <c r="J24" i="2" s="1"/>
  <c r="D25" i="2"/>
  <c r="D26" i="2"/>
  <c r="E26" i="2" s="1"/>
  <c r="D27" i="2"/>
  <c r="D28" i="2"/>
  <c r="E28" i="2" s="1"/>
  <c r="M28" i="2" s="1"/>
  <c r="D29" i="2"/>
  <c r="D30" i="2"/>
  <c r="E30" i="2" s="1"/>
  <c r="D6" i="2"/>
  <c r="E6" i="2" s="1"/>
  <c r="G6" i="2" s="1"/>
  <c r="M53" i="1"/>
  <c r="N53" i="1" s="1"/>
  <c r="O53" i="1" s="1"/>
  <c r="G57" i="1"/>
  <c r="J41" i="1"/>
  <c r="J76" i="2" l="1"/>
  <c r="G26" i="2"/>
  <c r="H26" i="2" s="1"/>
  <c r="M41" i="2"/>
  <c r="N41" i="2" s="1"/>
  <c r="M57" i="2"/>
  <c r="N57" i="2" s="1"/>
  <c r="G53" i="2"/>
  <c r="H53" i="2" s="1"/>
  <c r="I53" i="2" s="1"/>
  <c r="M70" i="1"/>
  <c r="N70" i="1" s="1"/>
  <c r="G70" i="1"/>
  <c r="H70" i="1" s="1"/>
  <c r="G61" i="1"/>
  <c r="H61" i="1" s="1"/>
  <c r="M61" i="1"/>
  <c r="N61" i="1" s="1"/>
  <c r="J61" i="1"/>
  <c r="K61" i="1" s="1"/>
  <c r="L61" i="1" s="1"/>
  <c r="G77" i="2"/>
  <c r="H77" i="2" s="1"/>
  <c r="M69" i="2"/>
  <c r="N69" i="2" s="1"/>
  <c r="J77" i="2"/>
  <c r="K77" i="2" s="1"/>
  <c r="M18" i="2"/>
  <c r="N18" i="2" s="1"/>
  <c r="O18" i="2" s="1"/>
  <c r="J17" i="1"/>
  <c r="K17" i="1" s="1"/>
  <c r="G17" i="1"/>
  <c r="H17" i="1" s="1"/>
  <c r="I17" i="1" s="1"/>
  <c r="G11" i="1"/>
  <c r="H11" i="1" s="1"/>
  <c r="I11" i="1" s="1"/>
  <c r="J11" i="1"/>
  <c r="K11" i="1" s="1"/>
  <c r="L11" i="1" s="1"/>
  <c r="M62" i="2"/>
  <c r="J62" i="2"/>
  <c r="K62" i="2" s="1"/>
  <c r="M76" i="2"/>
  <c r="M45" i="2"/>
  <c r="N45" i="2" s="1"/>
  <c r="O45" i="2" s="1"/>
  <c r="J41" i="2"/>
  <c r="K41" i="2" s="1"/>
  <c r="G40" i="2"/>
  <c r="H40" i="2" s="1"/>
  <c r="G76" i="2"/>
  <c r="H76" i="2" s="1"/>
  <c r="I76" i="2" s="1"/>
  <c r="G72" i="1"/>
  <c r="H72" i="1" s="1"/>
  <c r="I72" i="1" s="1"/>
  <c r="G58" i="1"/>
  <c r="H58" i="1" s="1"/>
  <c r="M72" i="1"/>
  <c r="N72" i="1" s="1"/>
  <c r="O72" i="1" s="1"/>
  <c r="M73" i="1"/>
  <c r="G53" i="1"/>
  <c r="J53" i="1"/>
  <c r="K53" i="1" s="1"/>
  <c r="J45" i="1"/>
  <c r="K45" i="1" s="1"/>
  <c r="L45" i="1" s="1"/>
  <c r="J14" i="2"/>
  <c r="K14" i="2" s="1"/>
  <c r="L14" i="2" s="1"/>
  <c r="I18" i="2"/>
  <c r="G59" i="2"/>
  <c r="M64" i="2"/>
  <c r="N64" i="2" s="1"/>
  <c r="J46" i="2"/>
  <c r="K46" i="2" s="1"/>
  <c r="L46" i="2" s="1"/>
  <c r="J57" i="2"/>
  <c r="K57" i="2" s="1"/>
  <c r="O41" i="2"/>
  <c r="M65" i="2"/>
  <c r="N65" i="2" s="1"/>
  <c r="O65" i="2" s="1"/>
  <c r="G12" i="2"/>
  <c r="J12" i="2"/>
  <c r="K12" i="2" s="1"/>
  <c r="M30" i="2"/>
  <c r="N30" i="2" s="1"/>
  <c r="O30" i="2" s="1"/>
  <c r="J26" i="2"/>
  <c r="K26" i="2" s="1"/>
  <c r="L26" i="2" s="1"/>
  <c r="J78" i="1"/>
  <c r="M58" i="1"/>
  <c r="N58" i="1" s="1"/>
  <c r="O58" i="1" s="1"/>
  <c r="J23" i="1"/>
  <c r="K23" i="1" s="1"/>
  <c r="L23" i="1" s="1"/>
  <c r="M11" i="1"/>
  <c r="N11" i="1" s="1"/>
  <c r="O11" i="1" s="1"/>
  <c r="J15" i="1"/>
  <c r="K15" i="1" s="1"/>
  <c r="L15" i="1" s="1"/>
  <c r="M42" i="1"/>
  <c r="N42" i="1" s="1"/>
  <c r="O42" i="1" s="1"/>
  <c r="G42" i="1"/>
  <c r="J51" i="1"/>
  <c r="K51" i="1" s="1"/>
  <c r="L51" i="1" s="1"/>
  <c r="G45" i="1"/>
  <c r="H45" i="1" s="1"/>
  <c r="M78" i="1"/>
  <c r="N78" i="1" s="1"/>
  <c r="O78" i="1" s="1"/>
  <c r="J62" i="1"/>
  <c r="K62" i="1" s="1"/>
  <c r="J42" i="1"/>
  <c r="K42" i="1" s="1"/>
  <c r="J72" i="1"/>
  <c r="K72" i="1" s="1"/>
  <c r="L72" i="1" s="1"/>
  <c r="I58" i="1"/>
  <c r="M62" i="1"/>
  <c r="N62" i="1" s="1"/>
  <c r="G66" i="1"/>
  <c r="H66" i="1" s="1"/>
  <c r="I66" i="1" s="1"/>
  <c r="G54" i="1"/>
  <c r="M45" i="1"/>
  <c r="N45" i="1" s="1"/>
  <c r="O45" i="1" s="1"/>
  <c r="M71" i="1"/>
  <c r="N71" i="1" s="1"/>
  <c r="M16" i="1"/>
  <c r="N16" i="1" s="1"/>
  <c r="G16" i="1"/>
  <c r="H16" i="1" s="1"/>
  <c r="I16" i="1" s="1"/>
  <c r="J16" i="1"/>
  <c r="E12" i="1"/>
  <c r="M12" i="1" s="1"/>
  <c r="N12" i="1" s="1"/>
  <c r="O12" i="1" s="1"/>
  <c r="M17" i="1"/>
  <c r="N17" i="1" s="1"/>
  <c r="M19" i="1"/>
  <c r="N19" i="1" s="1"/>
  <c r="O19" i="1" s="1"/>
  <c r="G27" i="1"/>
  <c r="H27" i="1" s="1"/>
  <c r="I27" i="1" s="1"/>
  <c r="J18" i="1"/>
  <c r="K18" i="1" s="1"/>
  <c r="L18" i="1" s="1"/>
  <c r="M18" i="1"/>
  <c r="J19" i="1"/>
  <c r="K19" i="1" s="1"/>
  <c r="L19" i="1" s="1"/>
  <c r="M27" i="1"/>
  <c r="N27" i="1" s="1"/>
  <c r="O27" i="1" s="1"/>
  <c r="G18" i="1"/>
  <c r="H18" i="1" s="1"/>
  <c r="I18" i="1" s="1"/>
  <c r="G19" i="1"/>
  <c r="H19" i="1" s="1"/>
  <c r="I19" i="1" s="1"/>
  <c r="G8" i="1"/>
  <c r="H8" i="1" s="1"/>
  <c r="I8" i="1" s="1"/>
  <c r="J27" i="1"/>
  <c r="K27" i="1" s="1"/>
  <c r="L27" i="1" s="1"/>
  <c r="G7" i="1"/>
  <c r="H7" i="1" s="1"/>
  <c r="J74" i="2"/>
  <c r="K74" i="2" s="1"/>
  <c r="L74" i="2" s="1"/>
  <c r="M74" i="2"/>
  <c r="N74" i="2" s="1"/>
  <c r="O74" i="2" s="1"/>
  <c r="G74" i="2"/>
  <c r="H74" i="2" s="1"/>
  <c r="I74" i="2" s="1"/>
  <c r="M54" i="2"/>
  <c r="N54" i="2" s="1"/>
  <c r="O54" i="2" s="1"/>
  <c r="G54" i="2"/>
  <c r="H54" i="2" s="1"/>
  <c r="I54" i="2" s="1"/>
  <c r="J66" i="2"/>
  <c r="K66" i="2" s="1"/>
  <c r="L66" i="2" s="1"/>
  <c r="G73" i="2"/>
  <c r="H73" i="2" s="1"/>
  <c r="I73" i="2" s="1"/>
  <c r="M46" i="2"/>
  <c r="N46" i="2" s="1"/>
  <c r="O46" i="2" s="1"/>
  <c r="G62" i="2"/>
  <c r="H62" i="2" s="1"/>
  <c r="G43" i="2"/>
  <c r="H43" i="2" s="1"/>
  <c r="I43" i="2" s="1"/>
  <c r="G64" i="2"/>
  <c r="H64" i="2" s="1"/>
  <c r="I64" i="2" s="1"/>
  <c r="M53" i="2"/>
  <c r="N53" i="2" s="1"/>
  <c r="G66" i="2"/>
  <c r="H66" i="2" s="1"/>
  <c r="J64" i="2"/>
  <c r="K64" i="2" s="1"/>
  <c r="M19" i="2"/>
  <c r="N19" i="2" s="1"/>
  <c r="O19" i="2" s="1"/>
  <c r="J19" i="2"/>
  <c r="K19" i="2" s="1"/>
  <c r="L19" i="2" s="1"/>
  <c r="G19" i="2"/>
  <c r="J28" i="2"/>
  <c r="K28" i="2" s="1"/>
  <c r="J10" i="2"/>
  <c r="K10" i="2" s="1"/>
  <c r="L10" i="2" s="1"/>
  <c r="M14" i="2"/>
  <c r="N14" i="2" s="1"/>
  <c r="O14" i="2" s="1"/>
  <c r="G14" i="2"/>
  <c r="M10" i="2"/>
  <c r="N10" i="2" s="1"/>
  <c r="O10" i="2" s="1"/>
  <c r="G28" i="2"/>
  <c r="H28" i="2" s="1"/>
  <c r="I28" i="2" s="1"/>
  <c r="G10" i="2"/>
  <c r="H10" i="2" s="1"/>
  <c r="I10" i="2" s="1"/>
  <c r="M6" i="2"/>
  <c r="N6" i="2" s="1"/>
  <c r="O6" i="2" s="1"/>
  <c r="H6" i="2"/>
  <c r="I6" i="2" s="1"/>
  <c r="K23" i="2"/>
  <c r="L23" i="2" s="1"/>
  <c r="N28" i="2"/>
  <c r="O28" i="2" s="1"/>
  <c r="I26" i="2"/>
  <c r="G23" i="2"/>
  <c r="J6" i="2"/>
  <c r="K6" i="2" s="1"/>
  <c r="J18" i="2"/>
  <c r="K18" i="2" s="1"/>
  <c r="L18" i="2" s="1"/>
  <c r="M26" i="2"/>
  <c r="E27" i="2"/>
  <c r="G27" i="2" s="1"/>
  <c r="H27" i="2" s="1"/>
  <c r="I27" i="2" s="1"/>
  <c r="E15" i="2"/>
  <c r="M15" i="2" s="1"/>
  <c r="M23" i="2"/>
  <c r="N23" i="2" s="1"/>
  <c r="O23" i="2" s="1"/>
  <c r="J11" i="2"/>
  <c r="K11" i="2" s="1"/>
  <c r="M22" i="2"/>
  <c r="N22" i="2" s="1"/>
  <c r="O22" i="2" s="1"/>
  <c r="E7" i="2"/>
  <c r="M11" i="2"/>
  <c r="N11" i="2" s="1"/>
  <c r="L8" i="2"/>
  <c r="N71" i="2"/>
  <c r="O71" i="2" s="1"/>
  <c r="G51" i="2"/>
  <c r="J51" i="2"/>
  <c r="K51" i="2" s="1"/>
  <c r="G75" i="2"/>
  <c r="M75" i="2"/>
  <c r="M58" i="2"/>
  <c r="N58" i="2" s="1"/>
  <c r="O58" i="2" s="1"/>
  <c r="G58" i="2"/>
  <c r="J58" i="2"/>
  <c r="K58" i="2" s="1"/>
  <c r="L58" i="2" s="1"/>
  <c r="J70" i="2"/>
  <c r="K70" i="2" s="1"/>
  <c r="M70" i="2"/>
  <c r="G70" i="2"/>
  <c r="H70" i="2" s="1"/>
  <c r="J42" i="2"/>
  <c r="K42" i="2" s="1"/>
  <c r="G42" i="2"/>
  <c r="H42" i="2" s="1"/>
  <c r="M42" i="2"/>
  <c r="N66" i="2"/>
  <c r="O66" i="2" s="1"/>
  <c r="L57" i="2"/>
  <c r="I77" i="2"/>
  <c r="E78" i="2"/>
  <c r="J78" i="2" s="1"/>
  <c r="E55" i="2"/>
  <c r="M55" i="2" s="1"/>
  <c r="N55" i="2" s="1"/>
  <c r="O55" i="2" s="1"/>
  <c r="E50" i="2"/>
  <c r="G50" i="2" s="1"/>
  <c r="H50" i="2" s="1"/>
  <c r="I50" i="2" s="1"/>
  <c r="G67" i="2"/>
  <c r="G78" i="2"/>
  <c r="J61" i="2"/>
  <c r="J60" i="2"/>
  <c r="J73" i="2"/>
  <c r="J71" i="2"/>
  <c r="G60" i="2"/>
  <c r="M60" i="2"/>
  <c r="J49" i="2"/>
  <c r="K49" i="2" s="1"/>
  <c r="L49" i="2" s="1"/>
  <c r="M73" i="2"/>
  <c r="J54" i="2"/>
  <c r="K54" i="2" s="1"/>
  <c r="N55" i="1"/>
  <c r="O55" i="1" s="1"/>
  <c r="N51" i="1"/>
  <c r="O51" i="1" s="1"/>
  <c r="H54" i="1"/>
  <c r="G39" i="1"/>
  <c r="H39" i="1" s="1"/>
  <c r="I39" i="1" s="1"/>
  <c r="M39" i="1"/>
  <c r="M66" i="1"/>
  <c r="M50" i="1"/>
  <c r="N50" i="1" s="1"/>
  <c r="O50" i="1" s="1"/>
  <c r="G50" i="1"/>
  <c r="G71" i="1"/>
  <c r="H71" i="1" s="1"/>
  <c r="G55" i="1"/>
  <c r="M54" i="1"/>
  <c r="N54" i="1" s="1"/>
  <c r="J54" i="1"/>
  <c r="K54" i="1" s="1"/>
  <c r="L54" i="1" s="1"/>
  <c r="M75" i="1"/>
  <c r="G75" i="1"/>
  <c r="H75" i="1" s="1"/>
  <c r="I75" i="1" s="1"/>
  <c r="J50" i="1"/>
  <c r="K50" i="1" s="1"/>
  <c r="L50" i="1" s="1"/>
  <c r="J70" i="1"/>
  <c r="E74" i="1"/>
  <c r="J74" i="1" s="1"/>
  <c r="E46" i="1"/>
  <c r="M46" i="1" s="1"/>
  <c r="N46" i="1" s="1"/>
  <c r="O46" i="1" s="1"/>
  <c r="M77" i="1"/>
  <c r="N77" i="1" s="1"/>
  <c r="O77" i="1" s="1"/>
  <c r="J77" i="1"/>
  <c r="K8" i="1"/>
  <c r="L8" i="1" s="1"/>
  <c r="M28" i="1"/>
  <c r="G28" i="1"/>
  <c r="H28" i="1" s="1"/>
  <c r="I28" i="1" s="1"/>
  <c r="J28" i="1"/>
  <c r="K28" i="1" s="1"/>
  <c r="L28" i="1" s="1"/>
  <c r="K13" i="1"/>
  <c r="L13" i="1" s="1"/>
  <c r="J24" i="1"/>
  <c r="K24" i="1" s="1"/>
  <c r="L24" i="1" s="1"/>
  <c r="G24" i="1"/>
  <c r="H24" i="1" s="1"/>
  <c r="I24" i="1" s="1"/>
  <c r="M24" i="1"/>
  <c r="E20" i="1"/>
  <c r="M20" i="1" s="1"/>
  <c r="N20" i="1" s="1"/>
  <c r="O20" i="1" s="1"/>
  <c r="M8" i="1"/>
  <c r="K24" i="2"/>
  <c r="L24" i="2" s="1"/>
  <c r="G65" i="2"/>
  <c r="J65" i="2"/>
  <c r="E26" i="1"/>
  <c r="J26" i="1" s="1"/>
  <c r="M40" i="2"/>
  <c r="J40" i="2"/>
  <c r="E63" i="2"/>
  <c r="G63" i="2" s="1"/>
  <c r="E52" i="2"/>
  <c r="G52" i="2" s="1"/>
  <c r="G25" i="1"/>
  <c r="M25" i="1"/>
  <c r="G65" i="1"/>
  <c r="J65" i="1"/>
  <c r="M65" i="1"/>
  <c r="E25" i="2"/>
  <c r="J25" i="2" s="1"/>
  <c r="M43" i="1"/>
  <c r="G43" i="1"/>
  <c r="E47" i="2"/>
  <c r="G47" i="2" s="1"/>
  <c r="J49" i="1"/>
  <c r="M49" i="1"/>
  <c r="L62" i="2"/>
  <c r="G49" i="1"/>
  <c r="L16" i="2"/>
  <c r="J7" i="1"/>
  <c r="M7" i="1"/>
  <c r="E47" i="1"/>
  <c r="J47" i="1" s="1"/>
  <c r="N62" i="2"/>
  <c r="O62" i="2" s="1"/>
  <c r="O64" i="2"/>
  <c r="K22" i="2"/>
  <c r="L22" i="2" s="1"/>
  <c r="E79" i="2"/>
  <c r="J79" i="2" s="1"/>
  <c r="E68" i="2"/>
  <c r="M68" i="2" s="1"/>
  <c r="E63" i="1"/>
  <c r="M63" i="1" s="1"/>
  <c r="E52" i="1"/>
  <c r="J52" i="1" s="1"/>
  <c r="L9" i="1"/>
  <c r="H46" i="2"/>
  <c r="I46" i="2" s="1"/>
  <c r="K77" i="1"/>
  <c r="J67" i="2"/>
  <c r="M67" i="2"/>
  <c r="M23" i="1"/>
  <c r="G23" i="1"/>
  <c r="E38" i="1"/>
  <c r="G38" i="1" s="1"/>
  <c r="E68" i="1"/>
  <c r="M68" i="1" s="1"/>
  <c r="K41" i="1"/>
  <c r="L41" i="1" s="1"/>
  <c r="J59" i="1"/>
  <c r="G59" i="1"/>
  <c r="O69" i="2"/>
  <c r="K76" i="2"/>
  <c r="L76" i="2" s="1"/>
  <c r="G9" i="1"/>
  <c r="E20" i="2"/>
  <c r="E9" i="2"/>
  <c r="G9" i="2" s="1"/>
  <c r="L43" i="2"/>
  <c r="N76" i="2"/>
  <c r="O76" i="2" s="1"/>
  <c r="O77" i="2"/>
  <c r="J59" i="2"/>
  <c r="M59" i="2"/>
  <c r="G49" i="2"/>
  <c r="M49" i="2"/>
  <c r="E21" i="1"/>
  <c r="J21" i="1" s="1"/>
  <c r="E10" i="1"/>
  <c r="M10" i="1" s="1"/>
  <c r="E21" i="2"/>
  <c r="M21" i="2" s="1"/>
  <c r="M16" i="2"/>
  <c r="G16" i="2"/>
  <c r="E80" i="2"/>
  <c r="J80" i="2" s="1"/>
  <c r="J75" i="2"/>
  <c r="E48" i="2"/>
  <c r="J48" i="2" s="1"/>
  <c r="M43" i="2"/>
  <c r="E22" i="1"/>
  <c r="M22" i="1" s="1"/>
  <c r="E6" i="1"/>
  <c r="G6" i="1" s="1"/>
  <c r="E64" i="1"/>
  <c r="G64" i="1" s="1"/>
  <c r="M59" i="1"/>
  <c r="E48" i="1"/>
  <c r="G48" i="1" s="1"/>
  <c r="J43" i="1"/>
  <c r="K78" i="1"/>
  <c r="L78" i="1" s="1"/>
  <c r="H53" i="1"/>
  <c r="I53" i="1" s="1"/>
  <c r="M61" i="2"/>
  <c r="J69" i="2"/>
  <c r="G69" i="2"/>
  <c r="G69" i="1"/>
  <c r="M69" i="1"/>
  <c r="L77" i="2"/>
  <c r="G30" i="2"/>
  <c r="J30" i="2"/>
  <c r="H57" i="2"/>
  <c r="I57" i="2" s="1"/>
  <c r="H41" i="2"/>
  <c r="I41" i="2" s="1"/>
  <c r="G15" i="1"/>
  <c r="M15" i="1"/>
  <c r="J73" i="1"/>
  <c r="G73" i="1"/>
  <c r="M57" i="1"/>
  <c r="J57" i="1"/>
  <c r="G41" i="1"/>
  <c r="M41" i="1"/>
  <c r="H57" i="1"/>
  <c r="I57" i="1" s="1"/>
  <c r="O70" i="1"/>
  <c r="G45" i="2"/>
  <c r="E29" i="2"/>
  <c r="J29" i="2" s="1"/>
  <c r="G24" i="2"/>
  <c r="M24" i="2"/>
  <c r="E13" i="2"/>
  <c r="G13" i="2"/>
  <c r="G8" i="2"/>
  <c r="M8" i="2"/>
  <c r="E72" i="2"/>
  <c r="E56" i="2"/>
  <c r="G56" i="2" s="1"/>
  <c r="M51" i="2"/>
  <c r="E5" i="1"/>
  <c r="G5" i="1" s="1"/>
  <c r="J25" i="1"/>
  <c r="E14" i="1"/>
  <c r="G14" i="1" s="1"/>
  <c r="M9" i="1"/>
  <c r="M67" i="1"/>
  <c r="G67" i="1"/>
  <c r="E56" i="1"/>
  <c r="J56" i="1" s="1"/>
  <c r="G51" i="1"/>
  <c r="E40" i="1"/>
  <c r="J40" i="1" s="1"/>
  <c r="H61" i="2"/>
  <c r="I61" i="2" s="1"/>
  <c r="H77" i="1"/>
  <c r="I77" i="1" s="1"/>
  <c r="O57" i="2"/>
  <c r="L66" i="1"/>
  <c r="E17" i="2"/>
  <c r="G17" i="2" s="1"/>
  <c r="M12" i="2"/>
  <c r="G71" i="2"/>
  <c r="E44" i="2"/>
  <c r="J44" i="2" s="1"/>
  <c r="J29" i="1"/>
  <c r="M29" i="1"/>
  <c r="G13" i="1"/>
  <c r="M13" i="1"/>
  <c r="E76" i="1"/>
  <c r="M76" i="1" s="1"/>
  <c r="J71" i="1"/>
  <c r="E60" i="1"/>
  <c r="J60" i="1" s="1"/>
  <c r="J55" i="1"/>
  <c r="E44" i="1"/>
  <c r="J44" i="1" s="1"/>
  <c r="J39" i="1"/>
  <c r="I78" i="1"/>
  <c r="I70" i="1"/>
  <c r="G22" i="2"/>
  <c r="J53" i="2"/>
  <c r="J69" i="1"/>
  <c r="M64" i="1" l="1"/>
  <c r="L41" i="2"/>
  <c r="O71" i="1"/>
  <c r="L17" i="1"/>
  <c r="I61" i="1"/>
  <c r="G68" i="1"/>
  <c r="I66" i="2"/>
  <c r="G80" i="2"/>
  <c r="H80" i="2" s="1"/>
  <c r="I80" i="2" s="1"/>
  <c r="O61" i="1"/>
  <c r="J64" i="1"/>
  <c r="K64" i="1" s="1"/>
  <c r="L64" i="1" s="1"/>
  <c r="I45" i="1"/>
  <c r="I62" i="2"/>
  <c r="L70" i="2"/>
  <c r="I40" i="2"/>
  <c r="M80" i="2"/>
  <c r="N80" i="2" s="1"/>
  <c r="O80" i="2" s="1"/>
  <c r="L62" i="1"/>
  <c r="N73" i="1"/>
  <c r="O73" i="1" s="1"/>
  <c r="L53" i="1"/>
  <c r="I54" i="1"/>
  <c r="O54" i="1"/>
  <c r="L77" i="1"/>
  <c r="G25" i="2"/>
  <c r="I7" i="1"/>
  <c r="O16" i="1"/>
  <c r="G26" i="1"/>
  <c r="H26" i="1" s="1"/>
  <c r="I26" i="1" s="1"/>
  <c r="H59" i="2"/>
  <c r="I59" i="2" s="1"/>
  <c r="M47" i="2"/>
  <c r="N47" i="2" s="1"/>
  <c r="O47" i="2" s="1"/>
  <c r="M52" i="2"/>
  <c r="N52" i="2" s="1"/>
  <c r="O52" i="2" s="1"/>
  <c r="J52" i="2"/>
  <c r="K52" i="2" s="1"/>
  <c r="L52" i="2" s="1"/>
  <c r="I70" i="2"/>
  <c r="L42" i="2"/>
  <c r="M56" i="2"/>
  <c r="N56" i="2" s="1"/>
  <c r="O56" i="2" s="1"/>
  <c r="O53" i="2"/>
  <c r="O11" i="2"/>
  <c r="H12" i="2"/>
  <c r="I12" i="2" s="1"/>
  <c r="L12" i="2"/>
  <c r="L6" i="2"/>
  <c r="M17" i="2"/>
  <c r="G21" i="2"/>
  <c r="H21" i="2" s="1"/>
  <c r="I21" i="2" s="1"/>
  <c r="O62" i="1"/>
  <c r="M26" i="1"/>
  <c r="N26" i="1" s="1"/>
  <c r="O26" i="1" s="1"/>
  <c r="L42" i="1"/>
  <c r="G63" i="1"/>
  <c r="H63" i="1" s="1"/>
  <c r="I63" i="1" s="1"/>
  <c r="M38" i="1"/>
  <c r="N38" i="1" s="1"/>
  <c r="O38" i="1" s="1"/>
  <c r="J38" i="1"/>
  <c r="K38" i="1" s="1"/>
  <c r="L38" i="1" s="1"/>
  <c r="H42" i="1"/>
  <c r="I42" i="1" s="1"/>
  <c r="J6" i="1"/>
  <c r="M5" i="1"/>
  <c r="N5" i="1" s="1"/>
  <c r="J5" i="1"/>
  <c r="K5" i="1" s="1"/>
  <c r="L5" i="1" s="1"/>
  <c r="G12" i="1"/>
  <c r="H12" i="1" s="1"/>
  <c r="I12" i="1" s="1"/>
  <c r="N18" i="1"/>
  <c r="O18" i="1" s="1"/>
  <c r="J12" i="1"/>
  <c r="K16" i="1"/>
  <c r="L16" i="1" s="1"/>
  <c r="O17" i="1"/>
  <c r="J14" i="1"/>
  <c r="K14" i="1" s="1"/>
  <c r="L14" i="1" s="1"/>
  <c r="L64" i="2"/>
  <c r="M63" i="2"/>
  <c r="N63" i="2" s="1"/>
  <c r="O63" i="2" s="1"/>
  <c r="J63" i="2"/>
  <c r="K63" i="2" s="1"/>
  <c r="J50" i="2"/>
  <c r="K50" i="2" s="1"/>
  <c r="L54" i="2"/>
  <c r="I42" i="2"/>
  <c r="M50" i="2"/>
  <c r="N50" i="2" s="1"/>
  <c r="G15" i="2"/>
  <c r="H15" i="2" s="1"/>
  <c r="I15" i="2" s="1"/>
  <c r="J15" i="2"/>
  <c r="K15" i="2" s="1"/>
  <c r="L15" i="2" s="1"/>
  <c r="H14" i="2"/>
  <c r="I14" i="2" s="1"/>
  <c r="L28" i="2"/>
  <c r="H19" i="2"/>
  <c r="I19" i="2" s="1"/>
  <c r="J21" i="2"/>
  <c r="K21" i="2" s="1"/>
  <c r="L21" i="2" s="1"/>
  <c r="M9" i="2"/>
  <c r="N9" i="2" s="1"/>
  <c r="O9" i="2" s="1"/>
  <c r="M25" i="2"/>
  <c r="N25" i="2" s="1"/>
  <c r="O25" i="2" s="1"/>
  <c r="J27" i="2"/>
  <c r="N15" i="2"/>
  <c r="O15" i="2" s="1"/>
  <c r="H23" i="2"/>
  <c r="I23" i="2" s="1"/>
  <c r="M27" i="2"/>
  <c r="M29" i="2"/>
  <c r="N29" i="2" s="1"/>
  <c r="O29" i="2" s="1"/>
  <c r="G7" i="2"/>
  <c r="H7" i="2" s="1"/>
  <c r="I7" i="2" s="1"/>
  <c r="M7" i="2"/>
  <c r="L11" i="2"/>
  <c r="J9" i="2"/>
  <c r="N26" i="2"/>
  <c r="O26" i="2" s="1"/>
  <c r="J7" i="2"/>
  <c r="K7" i="2" s="1"/>
  <c r="L7" i="2" s="1"/>
  <c r="N60" i="2"/>
  <c r="O60" i="2" s="1"/>
  <c r="H60" i="2"/>
  <c r="I60" i="2" s="1"/>
  <c r="K61" i="2"/>
  <c r="L61" i="2" s="1"/>
  <c r="H51" i="2"/>
  <c r="I51" i="2" s="1"/>
  <c r="H75" i="2"/>
  <c r="I75" i="2" s="1"/>
  <c r="K71" i="2"/>
  <c r="L71" i="2" s="1"/>
  <c r="H67" i="2"/>
  <c r="I67" i="2" s="1"/>
  <c r="N42" i="2"/>
  <c r="O42" i="2" s="1"/>
  <c r="N73" i="2"/>
  <c r="O73" i="2" s="1"/>
  <c r="K73" i="2"/>
  <c r="L73" i="2" s="1"/>
  <c r="H58" i="2"/>
  <c r="I58" i="2" s="1"/>
  <c r="M78" i="2"/>
  <c r="L51" i="2"/>
  <c r="K60" i="2"/>
  <c r="L60" i="2" s="1"/>
  <c r="J55" i="2"/>
  <c r="G55" i="2"/>
  <c r="H55" i="2" s="1"/>
  <c r="I55" i="2" s="1"/>
  <c r="N70" i="2"/>
  <c r="O70" i="2" s="1"/>
  <c r="H78" i="2"/>
  <c r="I78" i="2" s="1"/>
  <c r="M48" i="2"/>
  <c r="N48" i="2" s="1"/>
  <c r="O48" i="2" s="1"/>
  <c r="G48" i="2"/>
  <c r="H48" i="2" s="1"/>
  <c r="I48" i="2" s="1"/>
  <c r="K78" i="2"/>
  <c r="L78" i="2" s="1"/>
  <c r="N75" i="2"/>
  <c r="O75" i="2" s="1"/>
  <c r="K70" i="1"/>
  <c r="L70" i="1" s="1"/>
  <c r="G44" i="1"/>
  <c r="H44" i="1" s="1"/>
  <c r="H50" i="1"/>
  <c r="I50" i="1" s="1"/>
  <c r="H55" i="1"/>
  <c r="I55" i="1" s="1"/>
  <c r="I71" i="1"/>
  <c r="K74" i="1"/>
  <c r="L74" i="1" s="1"/>
  <c r="J68" i="1"/>
  <c r="K68" i="1" s="1"/>
  <c r="L68" i="1" s="1"/>
  <c r="N75" i="1"/>
  <c r="O75" i="1" s="1"/>
  <c r="N66" i="1"/>
  <c r="O66" i="1" s="1"/>
  <c r="M52" i="1"/>
  <c r="N52" i="1" s="1"/>
  <c r="O52" i="1" s="1"/>
  <c r="N39" i="1"/>
  <c r="O39" i="1" s="1"/>
  <c r="G47" i="1"/>
  <c r="M74" i="1"/>
  <c r="N74" i="1" s="1"/>
  <c r="O74" i="1" s="1"/>
  <c r="G40" i="1"/>
  <c r="H40" i="1" s="1"/>
  <c r="I40" i="1" s="1"/>
  <c r="G52" i="1"/>
  <c r="H52" i="1" s="1"/>
  <c r="I52" i="1" s="1"/>
  <c r="M47" i="1"/>
  <c r="N47" i="1" s="1"/>
  <c r="O47" i="1" s="1"/>
  <c r="G46" i="1"/>
  <c r="J46" i="1"/>
  <c r="G74" i="1"/>
  <c r="H74" i="1" s="1"/>
  <c r="I74" i="1" s="1"/>
  <c r="M6" i="1"/>
  <c r="N6" i="1" s="1"/>
  <c r="N8" i="1"/>
  <c r="O8" i="1" s="1"/>
  <c r="G20" i="1"/>
  <c r="H20" i="1" s="1"/>
  <c r="I20" i="1" s="1"/>
  <c r="G22" i="1"/>
  <c r="H22" i="1" s="1"/>
  <c r="J20" i="1"/>
  <c r="J22" i="1"/>
  <c r="K22" i="1" s="1"/>
  <c r="L22" i="1" s="1"/>
  <c r="N24" i="1"/>
  <c r="O24" i="1" s="1"/>
  <c r="N28" i="1"/>
  <c r="O28" i="1" s="1"/>
  <c r="K26" i="1"/>
  <c r="L26" i="1" s="1"/>
  <c r="N22" i="1"/>
  <c r="O22" i="1" s="1"/>
  <c r="K52" i="1"/>
  <c r="L52" i="1" s="1"/>
  <c r="H52" i="2"/>
  <c r="I52" i="2" s="1"/>
  <c r="N68" i="1"/>
  <c r="O68" i="1" s="1"/>
  <c r="H38" i="1"/>
  <c r="I38" i="1" s="1"/>
  <c r="K60" i="1"/>
  <c r="L60" i="1" s="1"/>
  <c r="K73" i="1"/>
  <c r="L73" i="1" s="1"/>
  <c r="H69" i="1"/>
  <c r="I69" i="1" s="1"/>
  <c r="H49" i="2"/>
  <c r="I49" i="2" s="1"/>
  <c r="N68" i="2"/>
  <c r="O68" i="2" s="1"/>
  <c r="H43" i="1"/>
  <c r="I43" i="1" s="1"/>
  <c r="K69" i="1"/>
  <c r="L69" i="1" s="1"/>
  <c r="M60" i="1"/>
  <c r="G60" i="1"/>
  <c r="K44" i="2"/>
  <c r="L44" i="2" s="1"/>
  <c r="H67" i="1"/>
  <c r="I67" i="1" s="1"/>
  <c r="N8" i="2"/>
  <c r="O8" i="2" s="1"/>
  <c r="K29" i="2"/>
  <c r="L29" i="2" s="1"/>
  <c r="N15" i="1"/>
  <c r="O15" i="1" s="1"/>
  <c r="K80" i="2"/>
  <c r="L80" i="2" s="1"/>
  <c r="H69" i="2"/>
  <c r="I69" i="2" s="1"/>
  <c r="K48" i="2"/>
  <c r="L48" i="2" s="1"/>
  <c r="J10" i="1"/>
  <c r="N59" i="2"/>
  <c r="O59" i="2" s="1"/>
  <c r="H59" i="1"/>
  <c r="I59" i="1" s="1"/>
  <c r="H68" i="1"/>
  <c r="I68" i="1" s="1"/>
  <c r="K79" i="2"/>
  <c r="L79" i="2" s="1"/>
  <c r="N7" i="1"/>
  <c r="O7" i="1" s="1"/>
  <c r="N43" i="1"/>
  <c r="O43" i="1" s="1"/>
  <c r="N25" i="1"/>
  <c r="O25" i="1" s="1"/>
  <c r="K71" i="1"/>
  <c r="L71" i="1" s="1"/>
  <c r="G44" i="2"/>
  <c r="M44" i="2"/>
  <c r="M40" i="1"/>
  <c r="N67" i="1"/>
  <c r="O67" i="1" s="1"/>
  <c r="H5" i="1"/>
  <c r="I5" i="1" s="1"/>
  <c r="H8" i="2"/>
  <c r="I8" i="2" s="1"/>
  <c r="H45" i="2"/>
  <c r="I45" i="2" s="1"/>
  <c r="H15" i="1"/>
  <c r="I15" i="1" s="1"/>
  <c r="K69" i="2"/>
  <c r="L69" i="2" s="1"/>
  <c r="K43" i="1"/>
  <c r="L43" i="1" s="1"/>
  <c r="H6" i="1"/>
  <c r="I6" i="1" s="1"/>
  <c r="K75" i="2"/>
  <c r="L75" i="2" s="1"/>
  <c r="N21" i="2"/>
  <c r="O21" i="2" s="1"/>
  <c r="G10" i="1"/>
  <c r="K59" i="2"/>
  <c r="L59" i="2" s="1"/>
  <c r="K59" i="1"/>
  <c r="L59" i="1" s="1"/>
  <c r="M79" i="2"/>
  <c r="G79" i="2"/>
  <c r="K7" i="1"/>
  <c r="L7" i="1" s="1"/>
  <c r="N49" i="1"/>
  <c r="O49" i="1" s="1"/>
  <c r="K25" i="2"/>
  <c r="L25" i="2" s="1"/>
  <c r="H25" i="1"/>
  <c r="I25" i="1" s="1"/>
  <c r="K40" i="2"/>
  <c r="L40" i="2" s="1"/>
  <c r="K29" i="1"/>
  <c r="L29" i="1" s="1"/>
  <c r="H30" i="2"/>
  <c r="I30" i="2" s="1"/>
  <c r="H65" i="1"/>
  <c r="I65" i="1" s="1"/>
  <c r="K53" i="2"/>
  <c r="L53" i="2" s="1"/>
  <c r="H71" i="2"/>
  <c r="I71" i="2" s="1"/>
  <c r="N9" i="1"/>
  <c r="O9" i="1" s="1"/>
  <c r="K9" i="2"/>
  <c r="L9" i="2" s="1"/>
  <c r="H23" i="1"/>
  <c r="I23" i="1" s="1"/>
  <c r="K49" i="1"/>
  <c r="L49" i="1" s="1"/>
  <c r="N40" i="2"/>
  <c r="O40" i="2" s="1"/>
  <c r="N12" i="2"/>
  <c r="O12" i="2" s="1"/>
  <c r="N23" i="1"/>
  <c r="O23" i="1" s="1"/>
  <c r="N63" i="1"/>
  <c r="O63" i="1" s="1"/>
  <c r="H47" i="2"/>
  <c r="I47" i="2" s="1"/>
  <c r="H22" i="2"/>
  <c r="I22" i="2" s="1"/>
  <c r="M44" i="1"/>
  <c r="N13" i="1"/>
  <c r="O13" i="1" s="1"/>
  <c r="J17" i="2"/>
  <c r="H51" i="1"/>
  <c r="I51" i="1" s="1"/>
  <c r="M14" i="1"/>
  <c r="J56" i="2"/>
  <c r="N24" i="2"/>
  <c r="O24" i="2" s="1"/>
  <c r="N64" i="1"/>
  <c r="O64" i="1" s="1"/>
  <c r="K57" i="1"/>
  <c r="L57" i="1" s="1"/>
  <c r="N61" i="2"/>
  <c r="O61" i="2" s="1"/>
  <c r="N59" i="1"/>
  <c r="O59" i="1" s="1"/>
  <c r="M21" i="1"/>
  <c r="H9" i="2"/>
  <c r="I9" i="2" s="1"/>
  <c r="N67" i="2"/>
  <c r="O67" i="2" s="1"/>
  <c r="J63" i="1"/>
  <c r="H49" i="1"/>
  <c r="I49" i="1" s="1"/>
  <c r="J47" i="2"/>
  <c r="J72" i="2"/>
  <c r="G72" i="2"/>
  <c r="K39" i="1"/>
  <c r="L39" i="1" s="1"/>
  <c r="N51" i="2"/>
  <c r="O51" i="2" s="1"/>
  <c r="N41" i="1"/>
  <c r="O41" i="1" s="1"/>
  <c r="H48" i="1"/>
  <c r="I48" i="1" s="1"/>
  <c r="N10" i="1"/>
  <c r="O10" i="1" s="1"/>
  <c r="H9" i="1"/>
  <c r="I9" i="1" s="1"/>
  <c r="K40" i="1"/>
  <c r="L40" i="1" s="1"/>
  <c r="M13" i="2"/>
  <c r="J13" i="2"/>
  <c r="K44" i="1"/>
  <c r="L44" i="1" s="1"/>
  <c r="N17" i="2"/>
  <c r="O17" i="2" s="1"/>
  <c r="G56" i="1"/>
  <c r="H14" i="1"/>
  <c r="I14" i="1" s="1"/>
  <c r="H56" i="2"/>
  <c r="I56" i="2" s="1"/>
  <c r="H24" i="2"/>
  <c r="I24" i="2" s="1"/>
  <c r="N57" i="1"/>
  <c r="O57" i="1" s="1"/>
  <c r="H16" i="2"/>
  <c r="I16" i="2" s="1"/>
  <c r="G21" i="1"/>
  <c r="G20" i="2"/>
  <c r="J20" i="2"/>
  <c r="K67" i="2"/>
  <c r="L67" i="2" s="1"/>
  <c r="J68" i="2"/>
  <c r="N65" i="1"/>
  <c r="O65" i="1" s="1"/>
  <c r="K65" i="2"/>
  <c r="L65" i="2" s="1"/>
  <c r="K56" i="1"/>
  <c r="L56" i="1" s="1"/>
  <c r="N76" i="1"/>
  <c r="O76" i="1" s="1"/>
  <c r="H13" i="2"/>
  <c r="I13" i="2" s="1"/>
  <c r="J76" i="1"/>
  <c r="G76" i="1"/>
  <c r="H41" i="1"/>
  <c r="I41" i="1" s="1"/>
  <c r="J48" i="1"/>
  <c r="M48" i="1"/>
  <c r="K21" i="1"/>
  <c r="L21" i="1" s="1"/>
  <c r="H25" i="2"/>
  <c r="I25" i="2" s="1"/>
  <c r="H13" i="1"/>
  <c r="I13" i="1" s="1"/>
  <c r="K55" i="1"/>
  <c r="L55" i="1" s="1"/>
  <c r="N29" i="1"/>
  <c r="O29" i="1" s="1"/>
  <c r="H17" i="2"/>
  <c r="I17" i="2" s="1"/>
  <c r="M56" i="1"/>
  <c r="K25" i="1"/>
  <c r="L25" i="1" s="1"/>
  <c r="M72" i="2"/>
  <c r="G29" i="2"/>
  <c r="H73" i="1"/>
  <c r="I73" i="1" s="1"/>
  <c r="K30" i="2"/>
  <c r="L30" i="2" s="1"/>
  <c r="N69" i="1"/>
  <c r="O69" i="1" s="1"/>
  <c r="H64" i="1"/>
  <c r="I64" i="1" s="1"/>
  <c r="N43" i="2"/>
  <c r="O43" i="2" s="1"/>
  <c r="N16" i="2"/>
  <c r="O16" i="2" s="1"/>
  <c r="N49" i="2"/>
  <c r="O49" i="2" s="1"/>
  <c r="M20" i="2"/>
  <c r="G68" i="2"/>
  <c r="K47" i="1"/>
  <c r="L47" i="1" s="1"/>
  <c r="K65" i="1"/>
  <c r="L65" i="1" s="1"/>
  <c r="H63" i="2"/>
  <c r="I63" i="2" s="1"/>
  <c r="H65" i="2"/>
  <c r="I65" i="2" s="1"/>
  <c r="I22" i="1" l="1"/>
  <c r="L63" i="2"/>
  <c r="K6" i="1"/>
  <c r="L6" i="1" s="1"/>
  <c r="O50" i="2"/>
  <c r="L50" i="2"/>
  <c r="O5" i="1"/>
  <c r="H47" i="1"/>
  <c r="I47" i="1" s="1"/>
  <c r="K12" i="1"/>
  <c r="L12" i="1" s="1"/>
  <c r="O6" i="1"/>
  <c r="N27" i="2"/>
  <c r="O27" i="2" s="1"/>
  <c r="N7" i="2"/>
  <c r="O7" i="2" s="1"/>
  <c r="K27" i="2"/>
  <c r="L27" i="2" s="1"/>
  <c r="K55" i="2"/>
  <c r="L55" i="2" s="1"/>
  <c r="N78" i="2"/>
  <c r="O78" i="2" s="1"/>
  <c r="H46" i="1"/>
  <c r="I46" i="1" s="1"/>
  <c r="I44" i="1"/>
  <c r="K46" i="1"/>
  <c r="L46" i="1" s="1"/>
  <c r="K20" i="1"/>
  <c r="L20" i="1" s="1"/>
  <c r="N21" i="1"/>
  <c r="O21" i="1" s="1"/>
  <c r="K20" i="2"/>
  <c r="L20" i="2" s="1"/>
  <c r="N44" i="1"/>
  <c r="O44" i="1" s="1"/>
  <c r="H44" i="2"/>
  <c r="I44" i="2" s="1"/>
  <c r="N40" i="1"/>
  <c r="O40" i="1" s="1"/>
  <c r="N44" i="2"/>
  <c r="O44" i="2" s="1"/>
  <c r="H76" i="1"/>
  <c r="I76" i="1" s="1"/>
  <c r="H20" i="2"/>
  <c r="I20" i="2" s="1"/>
  <c r="K63" i="1"/>
  <c r="L63" i="1" s="1"/>
  <c r="K56" i="2"/>
  <c r="L56" i="2" s="1"/>
  <c r="H10" i="1"/>
  <c r="I10" i="1" s="1"/>
  <c r="N56" i="1"/>
  <c r="O56" i="1" s="1"/>
  <c r="H68" i="2"/>
  <c r="I68" i="2" s="1"/>
  <c r="H29" i="2"/>
  <c r="I29" i="2" s="1"/>
  <c r="K76" i="1"/>
  <c r="L76" i="1" s="1"/>
  <c r="H21" i="1"/>
  <c r="I21" i="1" s="1"/>
  <c r="K13" i="2"/>
  <c r="L13" i="2"/>
  <c r="H72" i="2"/>
  <c r="I72" i="2" s="1"/>
  <c r="N14" i="1"/>
  <c r="O14" i="1" s="1"/>
  <c r="H56" i="1"/>
  <c r="I56" i="1" s="1"/>
  <c r="N20" i="2"/>
  <c r="O20" i="2" s="1"/>
  <c r="N72" i="2"/>
  <c r="O72" i="2" s="1"/>
  <c r="N48" i="1"/>
  <c r="O48" i="1" s="1"/>
  <c r="K68" i="2"/>
  <c r="L68" i="2" s="1"/>
  <c r="N13" i="2"/>
  <c r="O13" i="2" s="1"/>
  <c r="K72" i="2"/>
  <c r="L72" i="2" s="1"/>
  <c r="H79" i="2"/>
  <c r="I79" i="2" s="1"/>
  <c r="K47" i="2"/>
  <c r="L47" i="2" s="1"/>
  <c r="K48" i="1"/>
  <c r="L48" i="1" s="1"/>
  <c r="N79" i="2"/>
  <c r="O79" i="2" s="1"/>
  <c r="H60" i="1"/>
  <c r="I60" i="1" s="1"/>
  <c r="K17" i="2"/>
  <c r="L17" i="2" s="1"/>
  <c r="K10" i="1"/>
  <c r="L10" i="1" s="1"/>
  <c r="N60" i="1"/>
  <c r="O60" i="1" s="1"/>
</calcChain>
</file>

<file path=xl/sharedStrings.xml><?xml version="1.0" encoding="utf-8"?>
<sst xmlns="http://schemas.openxmlformats.org/spreadsheetml/2006/main" count="152" uniqueCount="46">
  <si>
    <t>FEE-FOR-SERVICE</t>
  </si>
  <si>
    <t>COMMISSIONED RESEARCH</t>
  </si>
  <si>
    <t>RESEARCH GRANTS</t>
  </si>
  <si>
    <t>LEVEL</t>
  </si>
  <si>
    <t>Yearly Salary</t>
  </si>
  <si>
    <t>A</t>
  </si>
  <si>
    <t>Base</t>
  </si>
  <si>
    <t>B</t>
  </si>
  <si>
    <t>C</t>
  </si>
  <si>
    <t>D</t>
  </si>
  <si>
    <t>E</t>
  </si>
  <si>
    <r>
      <rPr>
        <sz val="10"/>
        <color rgb="FFFF0000"/>
        <rFont val="Calibri"/>
        <family val="2"/>
        <scheme val="minor"/>
      </rPr>
      <t xml:space="preserve">** </t>
    </r>
    <r>
      <rPr>
        <sz val="10"/>
        <rFont val="Calibri"/>
        <family val="2"/>
        <scheme val="minor"/>
      </rPr>
      <t>(260 working days, less 20 days leave and average of 13 holidays per year)</t>
    </r>
  </si>
  <si>
    <r>
      <rPr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For office space only</t>
    </r>
  </si>
  <si>
    <t>FEE-FOR--SERVICE</t>
  </si>
  <si>
    <t>HEO</t>
  </si>
  <si>
    <r>
      <rPr>
        <sz val="10"/>
        <color rgb="FFFF0000"/>
        <rFont val="Calibri"/>
        <family val="2"/>
        <scheme val="minor"/>
      </rPr>
      <t>*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For office AND laboratory space</t>
    </r>
  </si>
  <si>
    <t>Base +1</t>
  </si>
  <si>
    <t>Base +2</t>
  </si>
  <si>
    <t>Base +3</t>
  </si>
  <si>
    <t>Base +4</t>
  </si>
  <si>
    <t>Base +5</t>
  </si>
  <si>
    <t>Base +6</t>
  </si>
  <si>
    <t>Base +7</t>
  </si>
  <si>
    <t>HEO
Level</t>
  </si>
  <si>
    <t>Base Level</t>
  </si>
  <si>
    <t>Salary + On-Costs + Infrastructure &amp; Facilities</t>
  </si>
  <si>
    <t>2 x (Salary + On-Costs) + Infrastructure &amp; Facilities</t>
  </si>
  <si>
    <t>1.5 x (Salary + On-Costs) + Infrastructure &amp; Facilities</t>
  </si>
  <si>
    <t>UNE 20% Management Fee</t>
  </si>
  <si>
    <r>
      <rPr>
        <sz val="10"/>
        <color rgb="FFFF0000"/>
        <rFont val="Calibri"/>
        <family val="2"/>
        <scheme val="minor"/>
      </rPr>
      <t xml:space="preserve">** </t>
    </r>
    <r>
      <rPr>
        <sz val="10"/>
        <rFont val="Calibri"/>
        <family val="2"/>
        <scheme val="minor"/>
      </rPr>
      <t>(260 working days, less 20 days leave and average of 13 public holidays per year)</t>
    </r>
  </si>
  <si>
    <r>
      <rPr>
        <sz val="10"/>
        <color rgb="FFFF0000"/>
        <rFont val="Calibri"/>
        <family val="2"/>
        <scheme val="minor"/>
      </rPr>
      <t xml:space="preserve">** </t>
    </r>
    <r>
      <rPr>
        <sz val="10"/>
        <rFont val="Calibri"/>
        <family val="2"/>
        <scheme val="minor"/>
      </rPr>
      <t>(260 working days, less 25 days leave and average of 13 public holidays per year)</t>
    </r>
  </si>
  <si>
    <r>
      <t>Daily Salary (227 days)</t>
    </r>
    <r>
      <rPr>
        <b/>
        <sz val="11"/>
        <color rgb="FFFF0000"/>
        <rFont val="Calibri"/>
        <family val="2"/>
        <scheme val="minor"/>
      </rPr>
      <t>**</t>
    </r>
  </si>
  <si>
    <r>
      <t>Daily Salary (222 days)</t>
    </r>
    <r>
      <rPr>
        <b/>
        <sz val="11"/>
        <color rgb="FFFF0000"/>
        <rFont val="Calibri"/>
        <family val="2"/>
        <scheme val="minor"/>
      </rPr>
      <t>**</t>
    </r>
  </si>
  <si>
    <t>UNE Management Fee 20%</t>
  </si>
  <si>
    <t>Salary On-Costs 37.7%</t>
  </si>
  <si>
    <t>Salary On-Costs 37.6%</t>
  </si>
  <si>
    <t>DVCR Research Sustainability Fee 20%</t>
  </si>
  <si>
    <t>Infrastructure &amp; Facilities Daily Rate</t>
  </si>
  <si>
    <t>DAILY CHARGE-OUT RATE</t>
  </si>
  <si>
    <r>
      <t xml:space="preserve">DAILY CHARGE-OUT RATES -  </t>
    </r>
    <r>
      <rPr>
        <b/>
        <i/>
        <sz val="16"/>
        <color rgb="FF00B0F0"/>
        <rFont val="Calibri"/>
        <family val="2"/>
        <scheme val="minor"/>
      </rPr>
      <t>FULL TIME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ACADEMIC</t>
    </r>
    <r>
      <rPr>
        <b/>
        <sz val="16"/>
        <color theme="1"/>
        <rFont val="Calibri"/>
        <family val="2"/>
        <scheme val="minor"/>
      </rPr>
      <t xml:space="preserve"> STAFF</t>
    </r>
  </si>
  <si>
    <t>Furnished Office Space ONLY</t>
  </si>
  <si>
    <r>
      <t xml:space="preserve">DAILY CHARGE-OUT RATES -  </t>
    </r>
    <r>
      <rPr>
        <b/>
        <i/>
        <sz val="16"/>
        <color rgb="FF00B0F0"/>
        <rFont val="Calibri"/>
        <family val="2"/>
        <scheme val="minor"/>
      </rPr>
      <t xml:space="preserve">FULL TIME </t>
    </r>
    <r>
      <rPr>
        <b/>
        <i/>
        <sz val="16"/>
        <color rgb="FFFF0000"/>
        <rFont val="Calibri"/>
        <family val="2"/>
        <scheme val="minor"/>
      </rPr>
      <t>PROFESSIONAL</t>
    </r>
    <r>
      <rPr>
        <b/>
        <sz val="16"/>
        <color theme="1"/>
        <rFont val="Calibri"/>
        <family val="2"/>
        <scheme val="minor"/>
      </rPr>
      <t xml:space="preserve"> STAFF</t>
    </r>
  </si>
  <si>
    <t>DAILY RATE</t>
  </si>
  <si>
    <r>
      <rPr>
        <b/>
        <sz val="16"/>
        <rFont val="Calibri"/>
        <family val="2"/>
        <scheme val="minor"/>
      </rPr>
      <t xml:space="preserve">LABORATORY access included in </t>
    </r>
    <r>
      <rPr>
        <b/>
        <sz val="16"/>
        <color theme="1"/>
        <rFont val="Calibri"/>
        <family val="2"/>
        <scheme val="minor"/>
      </rPr>
      <t xml:space="preserve">DAILY CHARGE-OUT RATES - </t>
    </r>
    <r>
      <rPr>
        <b/>
        <i/>
        <sz val="16"/>
        <color theme="1"/>
        <rFont val="Calibri"/>
        <family val="2"/>
        <scheme val="minor"/>
      </rPr>
      <t>FULL TIME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PROFESSIONAL</t>
    </r>
    <r>
      <rPr>
        <b/>
        <sz val="16"/>
        <color theme="1"/>
        <rFont val="Calibri"/>
        <family val="2"/>
        <scheme val="minor"/>
      </rPr>
      <t xml:space="preserve"> STAFF</t>
    </r>
  </si>
  <si>
    <r>
      <t xml:space="preserve">LABORATORY access included in DAILY CHARGE-OUT RATES - </t>
    </r>
    <r>
      <rPr>
        <b/>
        <i/>
        <sz val="16"/>
        <color theme="1"/>
        <rFont val="Calibri"/>
        <family val="2"/>
        <scheme val="minor"/>
      </rPr>
      <t>FULL TIME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ACADEMIC</t>
    </r>
    <r>
      <rPr>
        <b/>
        <sz val="16"/>
        <color theme="1"/>
        <rFont val="Calibri"/>
        <family val="2"/>
        <scheme val="minor"/>
      </rPr>
      <t xml:space="preserve"> STAFF</t>
    </r>
  </si>
  <si>
    <t>EFFECTIVE 1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</si>
</sst>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6"/>
      <color rgb="FF00B0F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/>
    <xf numFmtId="164" fontId="6" fillId="0" borderId="0" xfId="0" applyNumberFormat="1" applyFont="1"/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/>
    <xf numFmtId="1" fontId="6" fillId="0" borderId="5" xfId="0" applyNumberFormat="1" applyFont="1" applyBorder="1"/>
    <xf numFmtId="1" fontId="6" fillId="6" borderId="5" xfId="0" applyNumberFormat="1" applyFont="1" applyFill="1" applyBorder="1"/>
    <xf numFmtId="1" fontId="2" fillId="3" borderId="5" xfId="1" applyNumberFormat="1" applyFont="1" applyFill="1" applyBorder="1"/>
    <xf numFmtId="1" fontId="6" fillId="7" borderId="5" xfId="0" applyNumberFormat="1" applyFont="1" applyFill="1" applyBorder="1"/>
    <xf numFmtId="1" fontId="2" fillId="4" borderId="5" xfId="1" applyNumberFormat="1" applyFont="1" applyFill="1" applyBorder="1"/>
    <xf numFmtId="1" fontId="7" fillId="2" borderId="5" xfId="0" applyNumberFormat="1" applyFont="1" applyFill="1" applyBorder="1"/>
    <xf numFmtId="0" fontId="10" fillId="0" borderId="0" xfId="0" applyFont="1"/>
    <xf numFmtId="164" fontId="10" fillId="0" borderId="0" xfId="0" applyNumberFormat="1" applyFont="1"/>
    <xf numFmtId="1" fontId="10" fillId="0" borderId="0" xfId="0" applyNumberFormat="1" applyFont="1"/>
    <xf numFmtId="0" fontId="7" fillId="3" borderId="5" xfId="0" applyFont="1" applyFill="1" applyBorder="1" applyAlignment="1">
      <alignment horizontal="center" vertical="center" wrapText="1"/>
    </xf>
    <xf numFmtId="164" fontId="6" fillId="8" borderId="5" xfId="0" applyNumberFormat="1" applyFont="1" applyFill="1" applyBorder="1"/>
    <xf numFmtId="3" fontId="10" fillId="0" borderId="0" xfId="0" applyNumberFormat="1" applyFont="1"/>
    <xf numFmtId="1" fontId="8" fillId="0" borderId="0" xfId="1" applyNumberFormat="1" applyFont="1" applyFill="1" applyBorder="1"/>
    <xf numFmtId="1" fontId="9" fillId="0" borderId="0" xfId="0" applyNumberFormat="1" applyFont="1"/>
    <xf numFmtId="164" fontId="7" fillId="2" borderId="5" xfId="0" applyNumberFormat="1" applyFont="1" applyFill="1" applyBorder="1"/>
    <xf numFmtId="1" fontId="2" fillId="0" borderId="0" xfId="1" applyNumberFormat="1" applyFont="1" applyFill="1" applyBorder="1"/>
    <xf numFmtId="1" fontId="7" fillId="0" borderId="0" xfId="0" applyNumberFormat="1" applyFont="1"/>
    <xf numFmtId="1" fontId="7" fillId="3" borderId="5" xfId="0" applyNumberFormat="1" applyFont="1" applyFill="1" applyBorder="1"/>
    <xf numFmtId="1" fontId="7" fillId="4" borderId="5" xfId="0" applyNumberFormat="1" applyFont="1" applyFill="1" applyBorder="1"/>
    <xf numFmtId="41" fontId="6" fillId="8" borderId="5" xfId="0" applyNumberFormat="1" applyFont="1" applyFill="1" applyBorder="1"/>
    <xf numFmtId="41" fontId="6" fillId="7" borderId="5" xfId="0" applyNumberFormat="1" applyFont="1" applyFill="1" applyBorder="1"/>
    <xf numFmtId="41" fontId="6" fillId="6" borderId="5" xfId="0" applyNumberFormat="1" applyFont="1" applyFill="1" applyBorder="1"/>
    <xf numFmtId="41" fontId="2" fillId="6" borderId="5" xfId="0" applyNumberFormat="1" applyFont="1" applyFill="1" applyBorder="1" applyAlignment="1">
      <alignment horizontal="center" vertical="center" wrapText="1"/>
    </xf>
    <xf numFmtId="41" fontId="10" fillId="0" borderId="0" xfId="0" applyNumberFormat="1" applyFont="1"/>
    <xf numFmtId="41" fontId="0" fillId="0" borderId="0" xfId="0" applyNumberFormat="1"/>
    <xf numFmtId="41" fontId="2" fillId="7" borderId="5" xfId="0" applyNumberFormat="1" applyFont="1" applyFill="1" applyBorder="1" applyAlignment="1">
      <alignment horizontal="center" vertical="center" wrapText="1"/>
    </xf>
    <xf numFmtId="41" fontId="2" fillId="8" borderId="5" xfId="0" applyNumberFormat="1" applyFont="1" applyFill="1" applyBorder="1" applyAlignment="1">
      <alignment horizontal="center" vertical="center" wrapText="1"/>
    </xf>
    <xf numFmtId="41" fontId="8" fillId="0" borderId="0" xfId="1" applyNumberFormat="1" applyFont="1" applyFill="1" applyBorder="1"/>
    <xf numFmtId="41" fontId="7" fillId="8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/>
    <xf numFmtId="0" fontId="7" fillId="0" borderId="0" xfId="0" applyFont="1"/>
    <xf numFmtId="0" fontId="7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5" xfId="0" applyFont="1" applyBorder="1"/>
    <xf numFmtId="0" fontId="2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3" fontId="14" fillId="0" borderId="5" xfId="0" applyNumberFormat="1" applyFont="1" applyBorder="1"/>
    <xf numFmtId="3" fontId="7" fillId="0" borderId="5" xfId="0" applyNumberFormat="1" applyFont="1" applyBorder="1"/>
    <xf numFmtId="0" fontId="7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O81"/>
  <sheetViews>
    <sheetView zoomScaleNormal="100" workbookViewId="0">
      <selection activeCell="A2" sqref="A2:O2"/>
    </sheetView>
  </sheetViews>
  <sheetFormatPr defaultRowHeight="15" x14ac:dyDescent="0.25"/>
  <cols>
    <col min="1" max="1" width="9.140625" style="50"/>
    <col min="2" max="2" width="9.28515625" style="53" bestFit="1" customWidth="1"/>
    <col min="3" max="3" width="9.28515625" bestFit="1" customWidth="1"/>
    <col min="4" max="4" width="11.85546875" customWidth="1"/>
    <col min="5" max="5" width="10.42578125" bestFit="1" customWidth="1"/>
    <col min="6" max="6" width="13.28515625" customWidth="1"/>
    <col min="7" max="7" width="23" customWidth="1"/>
    <col min="8" max="8" width="13.5703125" style="37" customWidth="1"/>
    <col min="9" max="9" width="9.28515625" bestFit="1" customWidth="1"/>
    <col min="10" max="10" width="22.28515625" customWidth="1"/>
    <col min="11" max="11" width="13.5703125" style="37" customWidth="1"/>
    <col min="12" max="12" width="14.5703125" customWidth="1"/>
    <col min="13" max="13" width="19.42578125" customWidth="1"/>
    <col min="14" max="14" width="13.5703125" style="37" customWidth="1"/>
  </cols>
  <sheetData>
    <row r="1" spans="1:15" ht="21" x14ac:dyDescent="0.3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25">
      <c r="A2" s="65" t="s">
        <v>45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45"/>
      <c r="B3" s="51"/>
      <c r="C3" s="1"/>
      <c r="D3" s="2"/>
      <c r="E3" s="1"/>
      <c r="F3" s="1"/>
      <c r="G3" s="59" t="s">
        <v>0</v>
      </c>
      <c r="H3" s="60"/>
      <c r="I3" s="60"/>
      <c r="J3" s="61" t="s">
        <v>1</v>
      </c>
      <c r="K3" s="62"/>
      <c r="L3" s="63"/>
      <c r="M3" s="64" t="s">
        <v>2</v>
      </c>
      <c r="N3" s="64"/>
      <c r="O3" s="64"/>
    </row>
    <row r="4" spans="1:15" s="43" customFormat="1" ht="60" x14ac:dyDescent="0.25">
      <c r="A4" s="3" t="s">
        <v>3</v>
      </c>
      <c r="B4" s="4" t="s">
        <v>24</v>
      </c>
      <c r="C4" s="4" t="s">
        <v>4</v>
      </c>
      <c r="D4" s="5" t="s">
        <v>31</v>
      </c>
      <c r="E4" s="4" t="s">
        <v>34</v>
      </c>
      <c r="F4" s="4" t="s">
        <v>37</v>
      </c>
      <c r="G4" s="6" t="s">
        <v>26</v>
      </c>
      <c r="H4" s="35" t="s">
        <v>33</v>
      </c>
      <c r="I4" s="7" t="s">
        <v>38</v>
      </c>
      <c r="J4" s="8" t="s">
        <v>27</v>
      </c>
      <c r="K4" s="38" t="s">
        <v>36</v>
      </c>
      <c r="L4" s="9" t="s">
        <v>38</v>
      </c>
      <c r="M4" s="10" t="s">
        <v>25</v>
      </c>
      <c r="N4" s="39" t="s">
        <v>36</v>
      </c>
      <c r="O4" s="11" t="s">
        <v>38</v>
      </c>
    </row>
    <row r="5" spans="1:15" x14ac:dyDescent="0.25">
      <c r="A5" s="46" t="s">
        <v>5</v>
      </c>
      <c r="B5" s="57" t="s">
        <v>6</v>
      </c>
      <c r="C5" s="55">
        <v>75817</v>
      </c>
      <c r="D5" s="12">
        <f>C5/227</f>
        <v>333.99559471365637</v>
      </c>
      <c r="E5" s="13">
        <f>D5*0.377</f>
        <v>125.91633920704845</v>
      </c>
      <c r="F5" s="13">
        <v>55</v>
      </c>
      <c r="G5" s="14">
        <f>SUM(D5:E5)*2+F5</f>
        <v>974.82386784140965</v>
      </c>
      <c r="H5" s="34">
        <f>G5*0.2</f>
        <v>194.96477356828194</v>
      </c>
      <c r="I5" s="15">
        <f>SUM(G5:H5)</f>
        <v>1169.7886414096915</v>
      </c>
      <c r="J5" s="16">
        <f>(1.5*(D5+E5))+F5</f>
        <v>744.86790088105727</v>
      </c>
      <c r="K5" s="33">
        <f>J5*0.2</f>
        <v>148.97358017621147</v>
      </c>
      <c r="L5" s="17">
        <f>SUM(J5:K5)</f>
        <v>893.84148105726877</v>
      </c>
      <c r="M5" s="23">
        <f>SUM(D5:F5)</f>
        <v>514.91193392070477</v>
      </c>
      <c r="N5" s="32">
        <f>M5*0.2</f>
        <v>102.98238678414096</v>
      </c>
      <c r="O5" s="18">
        <f>SUM(M5:N5)</f>
        <v>617.89432070484577</v>
      </c>
    </row>
    <row r="6" spans="1:15" x14ac:dyDescent="0.25">
      <c r="A6" s="46"/>
      <c r="B6" s="57" t="s">
        <v>16</v>
      </c>
      <c r="C6" s="55">
        <v>80072</v>
      </c>
      <c r="D6" s="12">
        <f t="shared" ref="D6:D29" si="0">C6/227</f>
        <v>352.7400881057269</v>
      </c>
      <c r="E6" s="13">
        <f t="shared" ref="E6:E29" si="1">D6*0.377</f>
        <v>132.98301321585905</v>
      </c>
      <c r="F6" s="13">
        <v>55</v>
      </c>
      <c r="G6" s="14">
        <f t="shared" ref="G6:G29" si="2">SUM(D6:E6)*2+F6</f>
        <v>1026.446202643172</v>
      </c>
      <c r="H6" s="34">
        <f t="shared" ref="H6:H28" si="3">G6*0.2</f>
        <v>205.28924052863442</v>
      </c>
      <c r="I6" s="15">
        <f t="shared" ref="I6:I29" si="4">SUM(G6:H6)</f>
        <v>1231.7354431718063</v>
      </c>
      <c r="J6" s="16">
        <f t="shared" ref="J6:J29" si="5">(1.5*(D6+E6))+F6</f>
        <v>783.58465198237889</v>
      </c>
      <c r="K6" s="33">
        <f t="shared" ref="K6:K29" si="6">J6*0.2</f>
        <v>156.71693039647579</v>
      </c>
      <c r="L6" s="17">
        <f t="shared" ref="L6:L29" si="7">SUM(J6:K6)</f>
        <v>940.30158237885462</v>
      </c>
      <c r="M6" s="23">
        <f t="shared" ref="M6:M29" si="8">SUM(D6:F6)</f>
        <v>540.723101321586</v>
      </c>
      <c r="N6" s="32">
        <f t="shared" ref="N6:N29" si="9">M6*0.2</f>
        <v>108.14462026431721</v>
      </c>
      <c r="O6" s="18">
        <f t="shared" ref="O6:O29" si="10">SUM(M6:N6)</f>
        <v>648.86772158590315</v>
      </c>
    </row>
    <row r="7" spans="1:15" x14ac:dyDescent="0.25">
      <c r="A7" s="46"/>
      <c r="B7" s="57" t="s">
        <v>17</v>
      </c>
      <c r="C7" s="56">
        <v>84327</v>
      </c>
      <c r="D7" s="12">
        <f t="shared" si="0"/>
        <v>371.48458149779736</v>
      </c>
      <c r="E7" s="13">
        <f t="shared" si="1"/>
        <v>140.04968722466961</v>
      </c>
      <c r="F7" s="13">
        <v>55</v>
      </c>
      <c r="G7" s="14">
        <f t="shared" si="2"/>
        <v>1078.068537444934</v>
      </c>
      <c r="H7" s="34">
        <f t="shared" si="3"/>
        <v>215.61370748898682</v>
      </c>
      <c r="I7" s="15">
        <f t="shared" si="4"/>
        <v>1293.6822449339209</v>
      </c>
      <c r="J7" s="16">
        <f t="shared" si="5"/>
        <v>822.30140308370051</v>
      </c>
      <c r="K7" s="33">
        <f t="shared" si="6"/>
        <v>164.46028061674011</v>
      </c>
      <c r="L7" s="17">
        <f t="shared" si="7"/>
        <v>986.76168370044059</v>
      </c>
      <c r="M7" s="23">
        <f t="shared" si="8"/>
        <v>566.534268722467</v>
      </c>
      <c r="N7" s="32">
        <f t="shared" si="9"/>
        <v>113.30685374449341</v>
      </c>
      <c r="O7" s="18">
        <f t="shared" si="10"/>
        <v>679.84112246696043</v>
      </c>
    </row>
    <row r="8" spans="1:15" x14ac:dyDescent="0.25">
      <c r="A8" s="46"/>
      <c r="B8" s="57" t="s">
        <v>18</v>
      </c>
      <c r="C8" s="56">
        <v>88585</v>
      </c>
      <c r="D8" s="12">
        <f t="shared" si="0"/>
        <v>390.24229074889865</v>
      </c>
      <c r="E8" s="13">
        <f t="shared" si="1"/>
        <v>147.12134361233478</v>
      </c>
      <c r="F8" s="13">
        <v>55</v>
      </c>
      <c r="G8" s="14">
        <f t="shared" si="2"/>
        <v>1129.7272687224668</v>
      </c>
      <c r="H8" s="34">
        <f t="shared" si="3"/>
        <v>225.94545374449336</v>
      </c>
      <c r="I8" s="15">
        <f t="shared" si="4"/>
        <v>1355.6727224669601</v>
      </c>
      <c r="J8" s="16">
        <f t="shared" si="5"/>
        <v>861.04545154185007</v>
      </c>
      <c r="K8" s="33">
        <f t="shared" si="6"/>
        <v>172.20909030837004</v>
      </c>
      <c r="L8" s="17">
        <f t="shared" si="7"/>
        <v>1033.25454185022</v>
      </c>
      <c r="M8" s="23">
        <f t="shared" si="8"/>
        <v>592.36363436123338</v>
      </c>
      <c r="N8" s="32">
        <f t="shared" si="9"/>
        <v>118.47272687224668</v>
      </c>
      <c r="O8" s="18">
        <f t="shared" si="10"/>
        <v>710.83636123348003</v>
      </c>
    </row>
    <row r="9" spans="1:15" x14ac:dyDescent="0.25">
      <c r="A9" s="46"/>
      <c r="B9" s="57" t="s">
        <v>19</v>
      </c>
      <c r="C9" s="56">
        <v>92042</v>
      </c>
      <c r="D9" s="12">
        <f t="shared" si="0"/>
        <v>405.47136563876654</v>
      </c>
      <c r="E9" s="13">
        <f t="shared" si="1"/>
        <v>152.86270484581499</v>
      </c>
      <c r="F9" s="13">
        <v>55</v>
      </c>
      <c r="G9" s="14">
        <f t="shared" si="2"/>
        <v>1171.668140969163</v>
      </c>
      <c r="H9" s="34">
        <f t="shared" si="3"/>
        <v>234.33362819383262</v>
      </c>
      <c r="I9" s="15">
        <f t="shared" si="4"/>
        <v>1406.0017691629955</v>
      </c>
      <c r="J9" s="16">
        <f t="shared" si="5"/>
        <v>892.50110572687231</v>
      </c>
      <c r="K9" s="33">
        <f t="shared" si="6"/>
        <v>178.50022114537447</v>
      </c>
      <c r="L9" s="17">
        <f t="shared" si="7"/>
        <v>1071.0013268722469</v>
      </c>
      <c r="M9" s="23">
        <f t="shared" si="8"/>
        <v>613.3340704845815</v>
      </c>
      <c r="N9" s="32">
        <f t="shared" si="9"/>
        <v>122.66681409691631</v>
      </c>
      <c r="O9" s="18">
        <f t="shared" si="10"/>
        <v>736.00088458149776</v>
      </c>
    </row>
    <row r="10" spans="1:15" x14ac:dyDescent="0.25">
      <c r="A10" s="46"/>
      <c r="B10" s="57" t="s">
        <v>20</v>
      </c>
      <c r="C10" s="56">
        <v>95501</v>
      </c>
      <c r="D10" s="12">
        <f t="shared" si="0"/>
        <v>420.70925110132157</v>
      </c>
      <c r="E10" s="13">
        <f t="shared" si="1"/>
        <v>158.60738766519825</v>
      </c>
      <c r="F10" s="13">
        <v>55</v>
      </c>
      <c r="G10" s="14">
        <f t="shared" si="2"/>
        <v>1213.6332775330397</v>
      </c>
      <c r="H10" s="34">
        <f t="shared" si="3"/>
        <v>242.72665550660795</v>
      </c>
      <c r="I10" s="15">
        <f t="shared" si="4"/>
        <v>1456.3599330396478</v>
      </c>
      <c r="J10" s="16">
        <f t="shared" si="5"/>
        <v>923.97495814977981</v>
      </c>
      <c r="K10" s="33">
        <f t="shared" si="6"/>
        <v>184.79499162995597</v>
      </c>
      <c r="L10" s="17">
        <f t="shared" si="7"/>
        <v>1108.7699497797357</v>
      </c>
      <c r="M10" s="23">
        <f t="shared" si="8"/>
        <v>634.31663876651987</v>
      </c>
      <c r="N10" s="32">
        <f t="shared" si="9"/>
        <v>126.86332775330398</v>
      </c>
      <c r="O10" s="18">
        <f t="shared" si="10"/>
        <v>761.17996651982389</v>
      </c>
    </row>
    <row r="11" spans="1:15" x14ac:dyDescent="0.25">
      <c r="A11" s="46"/>
      <c r="B11" s="57" t="s">
        <v>21</v>
      </c>
      <c r="C11" s="56">
        <v>98958</v>
      </c>
      <c r="D11" s="12">
        <f t="shared" si="0"/>
        <v>435.9383259911894</v>
      </c>
      <c r="E11" s="13">
        <f t="shared" si="1"/>
        <v>164.34874889867839</v>
      </c>
      <c r="F11" s="13">
        <v>55</v>
      </c>
      <c r="G11" s="14">
        <f t="shared" si="2"/>
        <v>1255.5741497797355</v>
      </c>
      <c r="H11" s="34">
        <f t="shared" si="3"/>
        <v>251.11482995594713</v>
      </c>
      <c r="I11" s="15">
        <f t="shared" si="4"/>
        <v>1506.6889797356826</v>
      </c>
      <c r="J11" s="16">
        <f t="shared" si="5"/>
        <v>955.43061233480171</v>
      </c>
      <c r="K11" s="33">
        <f t="shared" si="6"/>
        <v>191.08612246696035</v>
      </c>
      <c r="L11" s="17">
        <f t="shared" si="7"/>
        <v>1146.5167348017621</v>
      </c>
      <c r="M11" s="23">
        <f t="shared" si="8"/>
        <v>655.28707488986777</v>
      </c>
      <c r="N11" s="32">
        <f t="shared" si="9"/>
        <v>131.05741497797356</v>
      </c>
      <c r="O11" s="18">
        <f t="shared" si="10"/>
        <v>786.34448986784128</v>
      </c>
    </row>
    <row r="12" spans="1:15" x14ac:dyDescent="0.25">
      <c r="A12" s="46"/>
      <c r="B12" s="57" t="s">
        <v>22</v>
      </c>
      <c r="C12" s="56">
        <v>102412</v>
      </c>
      <c r="D12" s="12">
        <f t="shared" si="0"/>
        <v>451.15418502202641</v>
      </c>
      <c r="E12" s="13">
        <f t="shared" si="1"/>
        <v>170.08512775330396</v>
      </c>
      <c r="F12" s="13">
        <v>55</v>
      </c>
      <c r="G12" s="14">
        <f t="shared" si="2"/>
        <v>1297.4786255506608</v>
      </c>
      <c r="H12" s="34">
        <f t="shared" si="3"/>
        <v>259.49572511013218</v>
      </c>
      <c r="I12" s="15">
        <f t="shared" si="4"/>
        <v>1556.9743506607929</v>
      </c>
      <c r="J12" s="16">
        <f t="shared" si="5"/>
        <v>986.85896916299566</v>
      </c>
      <c r="K12" s="33">
        <f t="shared" si="6"/>
        <v>197.37179383259914</v>
      </c>
      <c r="L12" s="17">
        <f t="shared" si="7"/>
        <v>1184.2307629955949</v>
      </c>
      <c r="M12" s="23">
        <f t="shared" si="8"/>
        <v>676.2393127753304</v>
      </c>
      <c r="N12" s="32">
        <f t="shared" si="9"/>
        <v>135.24786255506609</v>
      </c>
      <c r="O12" s="18">
        <f t="shared" si="10"/>
        <v>811.48717533039644</v>
      </c>
    </row>
    <row r="13" spans="1:15" x14ac:dyDescent="0.25">
      <c r="A13" s="46" t="s">
        <v>7</v>
      </c>
      <c r="B13" s="57" t="s">
        <v>6</v>
      </c>
      <c r="C13" s="56">
        <v>107734</v>
      </c>
      <c r="D13" s="12">
        <f t="shared" si="0"/>
        <v>474.59911894273125</v>
      </c>
      <c r="E13" s="13">
        <f t="shared" si="1"/>
        <v>178.92386784140967</v>
      </c>
      <c r="F13" s="13">
        <v>55</v>
      </c>
      <c r="G13" s="14">
        <f t="shared" si="2"/>
        <v>1362.0459735682819</v>
      </c>
      <c r="H13" s="34">
        <f t="shared" si="3"/>
        <v>272.4091947136564</v>
      </c>
      <c r="I13" s="15">
        <f t="shared" si="4"/>
        <v>1634.4551682819383</v>
      </c>
      <c r="J13" s="16">
        <f t="shared" si="5"/>
        <v>1035.2844801762114</v>
      </c>
      <c r="K13" s="33">
        <f t="shared" si="6"/>
        <v>207.05689603524229</v>
      </c>
      <c r="L13" s="17">
        <f t="shared" si="7"/>
        <v>1242.3413762114537</v>
      </c>
      <c r="M13" s="23">
        <f t="shared" si="8"/>
        <v>708.52298678414093</v>
      </c>
      <c r="N13" s="32">
        <f t="shared" si="9"/>
        <v>141.7045973568282</v>
      </c>
      <c r="O13" s="18">
        <f t="shared" si="10"/>
        <v>850.22758414096916</v>
      </c>
    </row>
    <row r="14" spans="1:15" x14ac:dyDescent="0.25">
      <c r="A14" s="46"/>
      <c r="B14" s="57" t="s">
        <v>16</v>
      </c>
      <c r="C14" s="56">
        <v>111728</v>
      </c>
      <c r="D14" s="12">
        <f t="shared" si="0"/>
        <v>492.19383259911893</v>
      </c>
      <c r="E14" s="13">
        <f t="shared" si="1"/>
        <v>185.55707488986783</v>
      </c>
      <c r="F14" s="13">
        <v>55</v>
      </c>
      <c r="G14" s="14">
        <f t="shared" si="2"/>
        <v>1410.5018149779735</v>
      </c>
      <c r="H14" s="34">
        <f t="shared" si="3"/>
        <v>282.10036299559471</v>
      </c>
      <c r="I14" s="15">
        <f t="shared" si="4"/>
        <v>1692.6021779735681</v>
      </c>
      <c r="J14" s="16">
        <f t="shared" si="5"/>
        <v>1071.6263612334801</v>
      </c>
      <c r="K14" s="33">
        <f t="shared" si="6"/>
        <v>214.32527224669604</v>
      </c>
      <c r="L14" s="17">
        <f t="shared" si="7"/>
        <v>1285.951633480176</v>
      </c>
      <c r="M14" s="23">
        <f t="shared" si="8"/>
        <v>732.75090748898674</v>
      </c>
      <c r="N14" s="32">
        <f t="shared" si="9"/>
        <v>146.55018149779735</v>
      </c>
      <c r="O14" s="18">
        <f t="shared" si="10"/>
        <v>879.30108898678407</v>
      </c>
    </row>
    <row r="15" spans="1:15" x14ac:dyDescent="0.25">
      <c r="A15" s="46"/>
      <c r="B15" s="57" t="s">
        <v>17</v>
      </c>
      <c r="C15" s="56">
        <v>115711</v>
      </c>
      <c r="D15" s="12">
        <f t="shared" si="0"/>
        <v>509.7400881057269</v>
      </c>
      <c r="E15" s="13">
        <f t="shared" si="1"/>
        <v>192.17201321585904</v>
      </c>
      <c r="F15" s="13">
        <v>55</v>
      </c>
      <c r="G15" s="14">
        <f t="shared" si="2"/>
        <v>1458.8242026431719</v>
      </c>
      <c r="H15" s="34">
        <f t="shared" si="3"/>
        <v>291.76484052863441</v>
      </c>
      <c r="I15" s="15">
        <f t="shared" si="4"/>
        <v>1750.5890431718062</v>
      </c>
      <c r="J15" s="16">
        <f t="shared" si="5"/>
        <v>1107.868151982379</v>
      </c>
      <c r="K15" s="33">
        <f t="shared" si="6"/>
        <v>221.57363039647581</v>
      </c>
      <c r="L15" s="17">
        <f t="shared" si="7"/>
        <v>1329.4417823788549</v>
      </c>
      <c r="M15" s="23">
        <f t="shared" si="8"/>
        <v>756.91210132158596</v>
      </c>
      <c r="N15" s="32">
        <f t="shared" si="9"/>
        <v>151.3824202643172</v>
      </c>
      <c r="O15" s="18">
        <f t="shared" si="10"/>
        <v>908.29452158590311</v>
      </c>
    </row>
    <row r="16" spans="1:15" x14ac:dyDescent="0.25">
      <c r="A16" s="46"/>
      <c r="B16" s="57" t="s">
        <v>18</v>
      </c>
      <c r="C16" s="56">
        <v>119704</v>
      </c>
      <c r="D16" s="12">
        <f t="shared" si="0"/>
        <v>527.33039647577095</v>
      </c>
      <c r="E16" s="13">
        <f t="shared" si="1"/>
        <v>198.80355947136565</v>
      </c>
      <c r="F16" s="13">
        <v>55</v>
      </c>
      <c r="G16" s="14">
        <f t="shared" si="2"/>
        <v>1507.2679118942733</v>
      </c>
      <c r="H16" s="34">
        <f t="shared" si="3"/>
        <v>301.45358237885466</v>
      </c>
      <c r="I16" s="15">
        <f t="shared" si="4"/>
        <v>1808.721494273128</v>
      </c>
      <c r="J16" s="16">
        <f t="shared" si="5"/>
        <v>1144.200933920705</v>
      </c>
      <c r="K16" s="33">
        <f t="shared" si="6"/>
        <v>228.840186784141</v>
      </c>
      <c r="L16" s="17">
        <f t="shared" si="7"/>
        <v>1373.041120704846</v>
      </c>
      <c r="M16" s="23">
        <f t="shared" si="8"/>
        <v>781.13395594713666</v>
      </c>
      <c r="N16" s="32">
        <f t="shared" si="9"/>
        <v>156.22679118942733</v>
      </c>
      <c r="O16" s="18">
        <f t="shared" si="10"/>
        <v>937.36074713656399</v>
      </c>
    </row>
    <row r="17" spans="1:15" x14ac:dyDescent="0.25">
      <c r="A17" s="46"/>
      <c r="B17" s="57" t="s">
        <v>19</v>
      </c>
      <c r="C17" s="56">
        <v>123693</v>
      </c>
      <c r="D17" s="12">
        <f t="shared" si="0"/>
        <v>544.90308370044056</v>
      </c>
      <c r="E17" s="13">
        <f t="shared" si="1"/>
        <v>205.42846255506609</v>
      </c>
      <c r="F17" s="13">
        <v>55</v>
      </c>
      <c r="G17" s="14">
        <f t="shared" si="2"/>
        <v>1555.6630925110132</v>
      </c>
      <c r="H17" s="34">
        <f t="shared" si="3"/>
        <v>311.13261850220266</v>
      </c>
      <c r="I17" s="15">
        <f t="shared" si="4"/>
        <v>1866.7957110132159</v>
      </c>
      <c r="J17" s="16">
        <f t="shared" si="5"/>
        <v>1180.49731938326</v>
      </c>
      <c r="K17" s="33">
        <f t="shared" si="6"/>
        <v>236.09946387665201</v>
      </c>
      <c r="L17" s="17">
        <f t="shared" si="7"/>
        <v>1416.5967832599119</v>
      </c>
      <c r="M17" s="23">
        <f t="shared" si="8"/>
        <v>805.33154625550662</v>
      </c>
      <c r="N17" s="32">
        <f t="shared" si="9"/>
        <v>161.06630925110133</v>
      </c>
      <c r="O17" s="18">
        <f t="shared" si="10"/>
        <v>966.39785550660793</v>
      </c>
    </row>
    <row r="18" spans="1:15" x14ac:dyDescent="0.25">
      <c r="A18" s="46"/>
      <c r="B18" s="57" t="s">
        <v>20</v>
      </c>
      <c r="C18" s="56">
        <v>127683</v>
      </c>
      <c r="D18" s="12">
        <f t="shared" si="0"/>
        <v>562.4801762114538</v>
      </c>
      <c r="E18" s="13">
        <f t="shared" si="1"/>
        <v>212.05502643171809</v>
      </c>
      <c r="F18" s="13">
        <v>55</v>
      </c>
      <c r="G18" s="14">
        <f t="shared" si="2"/>
        <v>1604.0704052863439</v>
      </c>
      <c r="H18" s="34">
        <f t="shared" si="3"/>
        <v>320.81408105726882</v>
      </c>
      <c r="I18" s="15">
        <f t="shared" si="4"/>
        <v>1924.8844863436127</v>
      </c>
      <c r="J18" s="16">
        <f t="shared" si="5"/>
        <v>1216.8028039647579</v>
      </c>
      <c r="K18" s="33">
        <f t="shared" si="6"/>
        <v>243.36056079295159</v>
      </c>
      <c r="L18" s="17">
        <f t="shared" si="7"/>
        <v>1460.1633647577096</v>
      </c>
      <c r="M18" s="23">
        <f t="shared" si="8"/>
        <v>829.53520264317194</v>
      </c>
      <c r="N18" s="32">
        <f t="shared" si="9"/>
        <v>165.90704052863441</v>
      </c>
      <c r="O18" s="18">
        <f t="shared" si="10"/>
        <v>995.44224317180635</v>
      </c>
    </row>
    <row r="19" spans="1:15" x14ac:dyDescent="0.25">
      <c r="A19" s="46" t="s">
        <v>8</v>
      </c>
      <c r="B19" s="57" t="s">
        <v>6</v>
      </c>
      <c r="C19" s="56">
        <v>131671</v>
      </c>
      <c r="D19" s="12">
        <f t="shared" si="0"/>
        <v>580.04845814977978</v>
      </c>
      <c r="E19" s="13">
        <f t="shared" si="1"/>
        <v>218.67826872246698</v>
      </c>
      <c r="F19" s="13">
        <v>55</v>
      </c>
      <c r="G19" s="14">
        <f t="shared" si="2"/>
        <v>1652.4534537444936</v>
      </c>
      <c r="H19" s="34">
        <f t="shared" si="3"/>
        <v>330.49069074889871</v>
      </c>
      <c r="I19" s="15">
        <f t="shared" si="4"/>
        <v>1982.9441444933923</v>
      </c>
      <c r="J19" s="16">
        <f t="shared" si="5"/>
        <v>1253.0900903083702</v>
      </c>
      <c r="K19" s="33">
        <f t="shared" si="6"/>
        <v>250.61801806167406</v>
      </c>
      <c r="L19" s="17">
        <f t="shared" si="7"/>
        <v>1503.7081083700443</v>
      </c>
      <c r="M19" s="23">
        <f t="shared" si="8"/>
        <v>853.72672687224679</v>
      </c>
      <c r="N19" s="32">
        <f t="shared" si="9"/>
        <v>170.74534537444936</v>
      </c>
      <c r="O19" s="18">
        <f t="shared" si="10"/>
        <v>1024.4720722466961</v>
      </c>
    </row>
    <row r="20" spans="1:15" x14ac:dyDescent="0.25">
      <c r="A20" s="46"/>
      <c r="B20" s="57" t="s">
        <v>16</v>
      </c>
      <c r="C20" s="56">
        <v>135664</v>
      </c>
      <c r="D20" s="12">
        <f t="shared" si="0"/>
        <v>597.63876651982378</v>
      </c>
      <c r="E20" s="13">
        <f t="shared" si="1"/>
        <v>225.30981497797356</v>
      </c>
      <c r="F20" s="13">
        <v>55</v>
      </c>
      <c r="G20" s="14">
        <f t="shared" si="2"/>
        <v>1700.8971629955947</v>
      </c>
      <c r="H20" s="34">
        <f t="shared" si="3"/>
        <v>340.17943259911897</v>
      </c>
      <c r="I20" s="15">
        <f t="shared" si="4"/>
        <v>2041.0765955947136</v>
      </c>
      <c r="J20" s="16">
        <f t="shared" si="5"/>
        <v>1289.422872246696</v>
      </c>
      <c r="K20" s="33">
        <f t="shared" si="6"/>
        <v>257.8845744493392</v>
      </c>
      <c r="L20" s="17">
        <f t="shared" si="7"/>
        <v>1547.3074466960352</v>
      </c>
      <c r="M20" s="23">
        <f t="shared" si="8"/>
        <v>877.94858149779736</v>
      </c>
      <c r="N20" s="32">
        <f t="shared" si="9"/>
        <v>175.58971629955948</v>
      </c>
      <c r="O20" s="18">
        <f t="shared" si="10"/>
        <v>1053.5382977973568</v>
      </c>
    </row>
    <row r="21" spans="1:15" x14ac:dyDescent="0.25">
      <c r="A21" s="46"/>
      <c r="B21" s="57" t="s">
        <v>17</v>
      </c>
      <c r="C21" s="56">
        <v>139649</v>
      </c>
      <c r="D21" s="12">
        <f t="shared" si="0"/>
        <v>615.19383259911899</v>
      </c>
      <c r="E21" s="13">
        <f t="shared" si="1"/>
        <v>231.92807488986787</v>
      </c>
      <c r="F21" s="13">
        <v>55</v>
      </c>
      <c r="G21" s="14">
        <f t="shared" si="2"/>
        <v>1749.2438149779737</v>
      </c>
      <c r="H21" s="34">
        <f t="shared" si="3"/>
        <v>349.84876299559477</v>
      </c>
      <c r="I21" s="15">
        <f t="shared" si="4"/>
        <v>2099.0925779735685</v>
      </c>
      <c r="J21" s="16">
        <f t="shared" si="5"/>
        <v>1325.6828612334803</v>
      </c>
      <c r="K21" s="33">
        <f t="shared" si="6"/>
        <v>265.13657224669606</v>
      </c>
      <c r="L21" s="17">
        <f t="shared" si="7"/>
        <v>1590.8194334801763</v>
      </c>
      <c r="M21" s="23">
        <f t="shared" si="8"/>
        <v>902.12190748898684</v>
      </c>
      <c r="N21" s="32">
        <f t="shared" si="9"/>
        <v>180.42438149779738</v>
      </c>
      <c r="O21" s="18">
        <f t="shared" si="10"/>
        <v>1082.5462889867842</v>
      </c>
    </row>
    <row r="22" spans="1:15" x14ac:dyDescent="0.25">
      <c r="A22" s="46"/>
      <c r="B22" s="57" t="s">
        <v>18</v>
      </c>
      <c r="C22" s="56">
        <v>143643</v>
      </c>
      <c r="D22" s="12">
        <f t="shared" si="0"/>
        <v>632.78854625550662</v>
      </c>
      <c r="E22" s="13">
        <f t="shared" si="1"/>
        <v>238.561281938326</v>
      </c>
      <c r="F22" s="13">
        <v>55</v>
      </c>
      <c r="G22" s="14">
        <f t="shared" si="2"/>
        <v>1797.6996563876653</v>
      </c>
      <c r="H22" s="34">
        <f t="shared" si="3"/>
        <v>359.53993127753307</v>
      </c>
      <c r="I22" s="15">
        <f t="shared" si="4"/>
        <v>2157.2395876651985</v>
      </c>
      <c r="J22" s="16">
        <f t="shared" si="5"/>
        <v>1362.0247422907489</v>
      </c>
      <c r="K22" s="33">
        <f t="shared" si="6"/>
        <v>272.40494845814982</v>
      </c>
      <c r="L22" s="17">
        <f t="shared" si="7"/>
        <v>1634.4296907488988</v>
      </c>
      <c r="M22" s="23">
        <f t="shared" si="8"/>
        <v>926.34982819383265</v>
      </c>
      <c r="N22" s="32">
        <f t="shared" si="9"/>
        <v>185.26996563876654</v>
      </c>
      <c r="O22" s="18">
        <f t="shared" si="10"/>
        <v>1111.6197938325993</v>
      </c>
    </row>
    <row r="23" spans="1:15" x14ac:dyDescent="0.25">
      <c r="A23" s="46"/>
      <c r="B23" s="57" t="s">
        <v>19</v>
      </c>
      <c r="C23" s="56">
        <v>147627</v>
      </c>
      <c r="D23" s="12">
        <f t="shared" si="0"/>
        <v>650.33920704845821</v>
      </c>
      <c r="E23" s="13">
        <f t="shared" si="1"/>
        <v>245.17788105726873</v>
      </c>
      <c r="F23" s="13">
        <v>55</v>
      </c>
      <c r="G23" s="14">
        <f t="shared" si="2"/>
        <v>1846.034176211454</v>
      </c>
      <c r="H23" s="34">
        <f t="shared" si="3"/>
        <v>369.20683524229082</v>
      </c>
      <c r="I23" s="15">
        <f t="shared" si="4"/>
        <v>2215.2410114537447</v>
      </c>
      <c r="J23" s="16">
        <f t="shared" si="5"/>
        <v>1398.2756321585905</v>
      </c>
      <c r="K23" s="33">
        <f t="shared" si="6"/>
        <v>279.65512643171809</v>
      </c>
      <c r="L23" s="17">
        <f t="shared" si="7"/>
        <v>1677.9307585903086</v>
      </c>
      <c r="M23" s="23">
        <f t="shared" si="8"/>
        <v>950.517088105727</v>
      </c>
      <c r="N23" s="32">
        <f t="shared" si="9"/>
        <v>190.10341762114541</v>
      </c>
      <c r="O23" s="18">
        <f t="shared" si="10"/>
        <v>1140.6205057268724</v>
      </c>
    </row>
    <row r="24" spans="1:15" x14ac:dyDescent="0.25">
      <c r="A24" s="46"/>
      <c r="B24" s="57" t="s">
        <v>20</v>
      </c>
      <c r="C24" s="56">
        <v>151624</v>
      </c>
      <c r="D24" s="12">
        <f t="shared" si="0"/>
        <v>667.9471365638766</v>
      </c>
      <c r="E24" s="13">
        <f t="shared" si="1"/>
        <v>251.81607048458147</v>
      </c>
      <c r="F24" s="13">
        <v>55</v>
      </c>
      <c r="G24" s="14">
        <f t="shared" si="2"/>
        <v>1894.5264140969161</v>
      </c>
      <c r="H24" s="34">
        <f t="shared" si="3"/>
        <v>378.90528281938327</v>
      </c>
      <c r="I24" s="15">
        <f t="shared" si="4"/>
        <v>2273.4316969162992</v>
      </c>
      <c r="J24" s="16">
        <f t="shared" si="5"/>
        <v>1434.6448105726872</v>
      </c>
      <c r="K24" s="33">
        <f t="shared" si="6"/>
        <v>286.92896211453746</v>
      </c>
      <c r="L24" s="17">
        <f t="shared" si="7"/>
        <v>1721.5737726872246</v>
      </c>
      <c r="M24" s="23">
        <f t="shared" si="8"/>
        <v>974.76320704845807</v>
      </c>
      <c r="N24" s="32">
        <f t="shared" si="9"/>
        <v>194.95264140969164</v>
      </c>
      <c r="O24" s="18">
        <f t="shared" si="10"/>
        <v>1169.7158484581496</v>
      </c>
    </row>
    <row r="25" spans="1:15" x14ac:dyDescent="0.25">
      <c r="A25" s="46" t="s">
        <v>9</v>
      </c>
      <c r="B25" s="57" t="s">
        <v>6</v>
      </c>
      <c r="C25" s="56">
        <v>158269</v>
      </c>
      <c r="D25" s="12">
        <f t="shared" si="0"/>
        <v>697.22026431718064</v>
      </c>
      <c r="E25" s="13">
        <f t="shared" si="1"/>
        <v>262.8520396475771</v>
      </c>
      <c r="F25" s="13">
        <v>55</v>
      </c>
      <c r="G25" s="14">
        <f t="shared" si="2"/>
        <v>1975.1446079295156</v>
      </c>
      <c r="H25" s="34">
        <f t="shared" si="3"/>
        <v>395.02892158590316</v>
      </c>
      <c r="I25" s="15">
        <f t="shared" si="4"/>
        <v>2370.1735295154185</v>
      </c>
      <c r="J25" s="16">
        <f t="shared" si="5"/>
        <v>1495.1084559471367</v>
      </c>
      <c r="K25" s="33">
        <f t="shared" si="6"/>
        <v>299.02169118942737</v>
      </c>
      <c r="L25" s="17">
        <f t="shared" si="7"/>
        <v>1794.1301471365641</v>
      </c>
      <c r="M25" s="23">
        <f t="shared" si="8"/>
        <v>1015.0723039647578</v>
      </c>
      <c r="N25" s="32">
        <f t="shared" si="9"/>
        <v>203.01446079295158</v>
      </c>
      <c r="O25" s="18">
        <f t="shared" si="10"/>
        <v>1218.0867647577093</v>
      </c>
    </row>
    <row r="26" spans="1:15" x14ac:dyDescent="0.25">
      <c r="A26" s="46"/>
      <c r="B26" s="57" t="s">
        <v>16</v>
      </c>
      <c r="C26" s="56">
        <v>163588</v>
      </c>
      <c r="D26" s="12">
        <f t="shared" si="0"/>
        <v>720.65198237885465</v>
      </c>
      <c r="E26" s="13">
        <f t="shared" si="1"/>
        <v>271.68579735682823</v>
      </c>
      <c r="F26" s="13">
        <v>55</v>
      </c>
      <c r="G26" s="14">
        <f t="shared" si="2"/>
        <v>2039.6755594713659</v>
      </c>
      <c r="H26" s="34">
        <f t="shared" si="3"/>
        <v>407.93511189427318</v>
      </c>
      <c r="I26" s="15">
        <f t="shared" si="4"/>
        <v>2447.6106713656391</v>
      </c>
      <c r="J26" s="16">
        <f t="shared" si="5"/>
        <v>1543.5066696035244</v>
      </c>
      <c r="K26" s="33">
        <f t="shared" si="6"/>
        <v>308.70133392070488</v>
      </c>
      <c r="L26" s="17">
        <f t="shared" si="7"/>
        <v>1852.2080035242293</v>
      </c>
      <c r="M26" s="23">
        <f t="shared" si="8"/>
        <v>1047.3377797356829</v>
      </c>
      <c r="N26" s="32">
        <f t="shared" si="9"/>
        <v>209.46755594713659</v>
      </c>
      <c r="O26" s="18">
        <f t="shared" si="10"/>
        <v>1256.8053356828195</v>
      </c>
    </row>
    <row r="27" spans="1:15" x14ac:dyDescent="0.25">
      <c r="A27" s="46"/>
      <c r="B27" s="57" t="s">
        <v>17</v>
      </c>
      <c r="C27" s="56">
        <v>168907</v>
      </c>
      <c r="D27" s="12">
        <f t="shared" si="0"/>
        <v>744.08370044052867</v>
      </c>
      <c r="E27" s="13">
        <f t="shared" si="1"/>
        <v>280.51955506607931</v>
      </c>
      <c r="F27" s="13">
        <v>55</v>
      </c>
      <c r="G27" s="14">
        <f t="shared" si="2"/>
        <v>2104.2065110132162</v>
      </c>
      <c r="H27" s="34">
        <f t="shared" si="3"/>
        <v>420.84130220264325</v>
      </c>
      <c r="I27" s="15">
        <f t="shared" si="4"/>
        <v>2525.0478132158596</v>
      </c>
      <c r="J27" s="16">
        <f t="shared" si="5"/>
        <v>1591.9048832599121</v>
      </c>
      <c r="K27" s="33">
        <f t="shared" si="6"/>
        <v>318.38097665198245</v>
      </c>
      <c r="L27" s="17">
        <f t="shared" si="7"/>
        <v>1910.2858599118945</v>
      </c>
      <c r="M27" s="23">
        <f t="shared" si="8"/>
        <v>1079.6032555066081</v>
      </c>
      <c r="N27" s="32">
        <f t="shared" si="9"/>
        <v>215.92065110132162</v>
      </c>
      <c r="O27" s="18">
        <f t="shared" si="10"/>
        <v>1295.5239066079298</v>
      </c>
    </row>
    <row r="28" spans="1:15" x14ac:dyDescent="0.25">
      <c r="A28" s="46"/>
      <c r="B28" s="57" t="s">
        <v>18</v>
      </c>
      <c r="C28" s="56">
        <v>174225</v>
      </c>
      <c r="D28" s="12">
        <f t="shared" si="0"/>
        <v>767.51101321585907</v>
      </c>
      <c r="E28" s="13">
        <f t="shared" si="1"/>
        <v>289.35165198237888</v>
      </c>
      <c r="F28" s="13">
        <v>55</v>
      </c>
      <c r="G28" s="14">
        <f t="shared" si="2"/>
        <v>2168.7253303964758</v>
      </c>
      <c r="H28" s="34">
        <f t="shared" si="3"/>
        <v>433.74506607929516</v>
      </c>
      <c r="I28" s="15">
        <f t="shared" si="4"/>
        <v>2602.4703964757709</v>
      </c>
      <c r="J28" s="16">
        <f t="shared" si="5"/>
        <v>1640.293997797357</v>
      </c>
      <c r="K28" s="33">
        <f t="shared" si="6"/>
        <v>328.05879955947142</v>
      </c>
      <c r="L28" s="17">
        <f t="shared" si="7"/>
        <v>1968.3527973568284</v>
      </c>
      <c r="M28" s="23">
        <f t="shared" si="8"/>
        <v>1111.8626651982379</v>
      </c>
      <c r="N28" s="32">
        <f t="shared" si="9"/>
        <v>222.37253303964758</v>
      </c>
      <c r="O28" s="18">
        <f t="shared" si="10"/>
        <v>1334.2351982378855</v>
      </c>
    </row>
    <row r="29" spans="1:15" x14ac:dyDescent="0.25">
      <c r="A29" s="46" t="s">
        <v>10</v>
      </c>
      <c r="B29" s="57" t="s">
        <v>6</v>
      </c>
      <c r="C29" s="56">
        <v>203487</v>
      </c>
      <c r="D29" s="12">
        <f t="shared" si="0"/>
        <v>896.41850220264314</v>
      </c>
      <c r="E29" s="13">
        <f t="shared" si="1"/>
        <v>337.94977533039645</v>
      </c>
      <c r="F29" s="13">
        <v>55</v>
      </c>
      <c r="G29" s="14">
        <f t="shared" si="2"/>
        <v>2523.7365550660793</v>
      </c>
      <c r="H29" s="34">
        <f>G29*0.2</f>
        <v>504.74731101321589</v>
      </c>
      <c r="I29" s="15">
        <f t="shared" si="4"/>
        <v>3028.4838660792952</v>
      </c>
      <c r="J29" s="16">
        <f t="shared" si="5"/>
        <v>1906.5524162995594</v>
      </c>
      <c r="K29" s="33">
        <f t="shared" si="6"/>
        <v>381.3104832599119</v>
      </c>
      <c r="L29" s="17">
        <f t="shared" si="7"/>
        <v>2287.8628995594713</v>
      </c>
      <c r="M29" s="23">
        <f t="shared" si="8"/>
        <v>1289.3682775330396</v>
      </c>
      <c r="N29" s="32">
        <f t="shared" si="9"/>
        <v>257.87365550660792</v>
      </c>
      <c r="O29" s="18">
        <f t="shared" si="10"/>
        <v>1547.2419330396476</v>
      </c>
    </row>
    <row r="30" spans="1:15" x14ac:dyDescent="0.25">
      <c r="A30" s="47"/>
      <c r="B30" s="52"/>
      <c r="C30" s="24"/>
      <c r="D30" s="20" t="s">
        <v>15</v>
      </c>
      <c r="E30" s="21"/>
      <c r="F30" s="21"/>
      <c r="G30" s="21"/>
      <c r="H30" s="36"/>
      <c r="I30" s="28"/>
      <c r="J30" s="21"/>
      <c r="K30" s="36"/>
      <c r="L30" s="28"/>
      <c r="M30" s="21"/>
      <c r="N30" s="36"/>
      <c r="O30" s="29"/>
    </row>
    <row r="31" spans="1:15" x14ac:dyDescent="0.25">
      <c r="A31" s="48"/>
      <c r="B31" s="52"/>
      <c r="C31" s="19"/>
      <c r="D31" s="20" t="s">
        <v>11</v>
      </c>
      <c r="E31" s="19"/>
      <c r="F31" s="19"/>
      <c r="G31" s="19"/>
      <c r="H31" s="36"/>
      <c r="I31" s="19"/>
      <c r="J31" s="21"/>
      <c r="K31" s="36"/>
      <c r="L31" s="21"/>
      <c r="M31" s="19"/>
      <c r="N31" s="36"/>
      <c r="O31" s="19"/>
    </row>
    <row r="32" spans="1:15" x14ac:dyDescent="0.25">
      <c r="A32" s="48"/>
      <c r="B32" s="52"/>
      <c r="C32" s="19"/>
      <c r="D32" s="20"/>
      <c r="E32" s="19"/>
      <c r="F32" s="19"/>
      <c r="G32" s="19"/>
      <c r="H32" s="36"/>
      <c r="I32" s="19"/>
      <c r="J32" s="21"/>
      <c r="K32" s="36"/>
      <c r="L32" s="21"/>
      <c r="M32" s="19"/>
      <c r="N32" s="36"/>
      <c r="O32" s="19"/>
    </row>
    <row r="34" spans="1:15" ht="21" x14ac:dyDescent="0.35">
      <c r="A34" s="58" t="s">
        <v>43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x14ac:dyDescent="0.25">
      <c r="A35" s="65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x14ac:dyDescent="0.25">
      <c r="A36" s="45"/>
      <c r="B36" s="51"/>
      <c r="C36" s="1"/>
      <c r="D36" s="2"/>
      <c r="E36" s="1"/>
      <c r="F36" s="1"/>
      <c r="G36" s="59" t="s">
        <v>13</v>
      </c>
      <c r="H36" s="60"/>
      <c r="I36" s="60"/>
      <c r="J36" s="61" t="s">
        <v>1</v>
      </c>
      <c r="K36" s="62"/>
      <c r="L36" s="63"/>
      <c r="M36" s="64" t="s">
        <v>2</v>
      </c>
      <c r="N36" s="64"/>
      <c r="O36" s="64"/>
    </row>
    <row r="37" spans="1:15" s="43" customFormat="1" ht="60" x14ac:dyDescent="0.25">
      <c r="A37" s="3" t="s">
        <v>14</v>
      </c>
      <c r="B37" s="4" t="s">
        <v>23</v>
      </c>
      <c r="C37" s="4" t="s">
        <v>4</v>
      </c>
      <c r="D37" s="5" t="s">
        <v>32</v>
      </c>
      <c r="E37" s="4" t="s">
        <v>35</v>
      </c>
      <c r="F37" s="4" t="s">
        <v>37</v>
      </c>
      <c r="G37" s="6" t="s">
        <v>26</v>
      </c>
      <c r="H37" s="35" t="s">
        <v>33</v>
      </c>
      <c r="I37" s="7" t="s">
        <v>38</v>
      </c>
      <c r="J37" s="8" t="s">
        <v>27</v>
      </c>
      <c r="K37" s="38" t="s">
        <v>36</v>
      </c>
      <c r="L37" s="9" t="s">
        <v>38</v>
      </c>
      <c r="M37" s="10" t="s">
        <v>25</v>
      </c>
      <c r="N37" s="39" t="s">
        <v>36</v>
      </c>
      <c r="O37" s="11" t="s">
        <v>38</v>
      </c>
    </row>
    <row r="38" spans="1:15" x14ac:dyDescent="0.25">
      <c r="A38" s="46">
        <v>1</v>
      </c>
      <c r="B38" s="57">
        <v>1.1000000000000001</v>
      </c>
      <c r="C38" s="56">
        <v>52804</v>
      </c>
      <c r="D38" s="12">
        <f>C38/222</f>
        <v>237.85585585585585</v>
      </c>
      <c r="E38" s="13">
        <f>D38*0.376</f>
        <v>89.433801801801806</v>
      </c>
      <c r="F38" s="13">
        <v>55</v>
      </c>
      <c r="G38" s="14">
        <f>SUM(D38:E38)*2+F38</f>
        <v>709.57931531531528</v>
      </c>
      <c r="H38" s="34">
        <f>G38*0.2</f>
        <v>141.91586306306306</v>
      </c>
      <c r="I38" s="15">
        <f>SUM(G38:H38)</f>
        <v>851.49517837837834</v>
      </c>
      <c r="J38" s="16">
        <f>(1.5*(D38+E38))+F38</f>
        <v>545.93448648648643</v>
      </c>
      <c r="K38" s="33">
        <f>J38*0.2</f>
        <v>109.18689729729729</v>
      </c>
      <c r="L38" s="17">
        <f>SUM(J38:K38)</f>
        <v>655.1213837837837</v>
      </c>
      <c r="M38" s="23">
        <f t="shared" ref="M38:M78" si="11">SUM(D38:F38)*1</f>
        <v>382.28965765765764</v>
      </c>
      <c r="N38" s="32">
        <f>M38*0.2</f>
        <v>76.457931531531528</v>
      </c>
      <c r="O38" s="27">
        <f>SUM(M38:N38)</f>
        <v>458.74758918918917</v>
      </c>
    </row>
    <row r="39" spans="1:15" x14ac:dyDescent="0.25">
      <c r="A39" s="46"/>
      <c r="B39" s="57">
        <v>1.2</v>
      </c>
      <c r="C39" s="56">
        <v>54544</v>
      </c>
      <c r="D39" s="12">
        <f t="shared" ref="D39:D78" si="12">C39/222</f>
        <v>245.69369369369369</v>
      </c>
      <c r="E39" s="13">
        <f t="shared" ref="E39:E78" si="13">D39*0.376</f>
        <v>92.380828828828825</v>
      </c>
      <c r="F39" s="13">
        <v>55</v>
      </c>
      <c r="G39" s="14">
        <f t="shared" ref="G39:G78" si="14">SUM(D39:E39)*2+F39</f>
        <v>731.149045045045</v>
      </c>
      <c r="H39" s="34">
        <f t="shared" ref="H39:H78" si="15">G39*0.2</f>
        <v>146.22980900900902</v>
      </c>
      <c r="I39" s="15">
        <f t="shared" ref="I39:I78" si="16">SUM(G39:H39)</f>
        <v>877.37885405405405</v>
      </c>
      <c r="J39" s="16">
        <f t="shared" ref="J39:J78" si="17">(1.5*(D39+E39))+F39</f>
        <v>562.11178378378372</v>
      </c>
      <c r="K39" s="33">
        <f t="shared" ref="K39:K78" si="18">J39*0.2</f>
        <v>112.42235675675676</v>
      </c>
      <c r="L39" s="17">
        <f t="shared" ref="L39:L78" si="19">SUM(J39:K39)</f>
        <v>674.53414054054042</v>
      </c>
      <c r="M39" s="23">
        <f t="shared" si="11"/>
        <v>393.0745225225225</v>
      </c>
      <c r="N39" s="32">
        <f t="shared" ref="N39:N78" si="20">M39*0.2</f>
        <v>78.614904504504509</v>
      </c>
      <c r="O39" s="27">
        <f t="shared" ref="O39:O78" si="21">SUM(M39:N39)</f>
        <v>471.68942702702702</v>
      </c>
    </row>
    <row r="40" spans="1:15" x14ac:dyDescent="0.25">
      <c r="A40" s="46"/>
      <c r="B40" s="57">
        <v>1.3</v>
      </c>
      <c r="C40" s="56">
        <v>56287</v>
      </c>
      <c r="D40" s="12">
        <f t="shared" si="12"/>
        <v>253.54504504504504</v>
      </c>
      <c r="E40" s="13">
        <f t="shared" si="13"/>
        <v>95.332936936936932</v>
      </c>
      <c r="F40" s="13">
        <v>55</v>
      </c>
      <c r="G40" s="14">
        <f t="shared" si="14"/>
        <v>752.75596396396395</v>
      </c>
      <c r="H40" s="34">
        <f t="shared" si="15"/>
        <v>150.55119279279279</v>
      </c>
      <c r="I40" s="15">
        <f t="shared" si="16"/>
        <v>903.30715675675674</v>
      </c>
      <c r="J40" s="16">
        <f t="shared" si="17"/>
        <v>578.31697297297296</v>
      </c>
      <c r="K40" s="33">
        <f t="shared" si="18"/>
        <v>115.66339459459459</v>
      </c>
      <c r="L40" s="17">
        <f t="shared" si="19"/>
        <v>693.98036756756755</v>
      </c>
      <c r="M40" s="23">
        <f t="shared" si="11"/>
        <v>403.87798198198197</v>
      </c>
      <c r="N40" s="32">
        <f t="shared" si="20"/>
        <v>80.775596396396395</v>
      </c>
      <c r="O40" s="27">
        <f t="shared" si="21"/>
        <v>484.65357837837837</v>
      </c>
    </row>
    <row r="41" spans="1:15" x14ac:dyDescent="0.25">
      <c r="A41" s="46"/>
      <c r="B41" s="57">
        <v>1.4</v>
      </c>
      <c r="C41" s="56">
        <v>57875</v>
      </c>
      <c r="D41" s="12">
        <f t="shared" si="12"/>
        <v>260.69819819819821</v>
      </c>
      <c r="E41" s="13">
        <f t="shared" si="13"/>
        <v>98.022522522522522</v>
      </c>
      <c r="F41" s="13">
        <v>55</v>
      </c>
      <c r="G41" s="14">
        <f t="shared" si="14"/>
        <v>772.4414414414415</v>
      </c>
      <c r="H41" s="34">
        <f t="shared" si="15"/>
        <v>154.48828828828832</v>
      </c>
      <c r="I41" s="15">
        <f t="shared" si="16"/>
        <v>926.92972972972984</v>
      </c>
      <c r="J41" s="16">
        <f t="shared" si="17"/>
        <v>593.08108108108115</v>
      </c>
      <c r="K41" s="33">
        <f t="shared" si="18"/>
        <v>118.61621621621623</v>
      </c>
      <c r="L41" s="17">
        <f t="shared" si="19"/>
        <v>711.69729729729738</v>
      </c>
      <c r="M41" s="23">
        <f t="shared" si="11"/>
        <v>413.72072072072075</v>
      </c>
      <c r="N41" s="32">
        <f t="shared" si="20"/>
        <v>82.744144144144158</v>
      </c>
      <c r="O41" s="27">
        <f t="shared" si="21"/>
        <v>496.46486486486492</v>
      </c>
    </row>
    <row r="42" spans="1:15" x14ac:dyDescent="0.25">
      <c r="A42" s="46">
        <v>2</v>
      </c>
      <c r="B42" s="57">
        <v>2.1</v>
      </c>
      <c r="C42" s="56">
        <v>58021</v>
      </c>
      <c r="D42" s="12">
        <f t="shared" si="12"/>
        <v>261.35585585585585</v>
      </c>
      <c r="E42" s="13">
        <f t="shared" si="13"/>
        <v>98.269801801801805</v>
      </c>
      <c r="F42" s="13">
        <v>55</v>
      </c>
      <c r="G42" s="14">
        <f t="shared" si="14"/>
        <v>774.25131531531531</v>
      </c>
      <c r="H42" s="34">
        <f t="shared" si="15"/>
        <v>154.85026306306307</v>
      </c>
      <c r="I42" s="15">
        <f t="shared" si="16"/>
        <v>929.10157837837835</v>
      </c>
      <c r="J42" s="16">
        <f t="shared" si="17"/>
        <v>594.43848648648645</v>
      </c>
      <c r="K42" s="33">
        <f t="shared" si="18"/>
        <v>118.88769729729729</v>
      </c>
      <c r="L42" s="17">
        <f t="shared" si="19"/>
        <v>713.32618378378379</v>
      </c>
      <c r="M42" s="23">
        <f t="shared" si="11"/>
        <v>414.62565765765765</v>
      </c>
      <c r="N42" s="32">
        <f t="shared" si="20"/>
        <v>82.925131531531534</v>
      </c>
      <c r="O42" s="27">
        <f t="shared" si="21"/>
        <v>497.55078918918917</v>
      </c>
    </row>
    <row r="43" spans="1:15" x14ac:dyDescent="0.25">
      <c r="A43" s="46"/>
      <c r="B43" s="57">
        <v>2.2000000000000002</v>
      </c>
      <c r="C43" s="56">
        <v>59703</v>
      </c>
      <c r="D43" s="12">
        <f t="shared" si="12"/>
        <v>268.93243243243245</v>
      </c>
      <c r="E43" s="13">
        <f t="shared" si="13"/>
        <v>101.1185945945946</v>
      </c>
      <c r="F43" s="13">
        <v>55</v>
      </c>
      <c r="G43" s="14">
        <f t="shared" si="14"/>
        <v>795.10205405405407</v>
      </c>
      <c r="H43" s="34">
        <f t="shared" si="15"/>
        <v>159.02041081081083</v>
      </c>
      <c r="I43" s="15">
        <f t="shared" si="16"/>
        <v>954.12246486486492</v>
      </c>
      <c r="J43" s="16">
        <f t="shared" si="17"/>
        <v>610.07654054054058</v>
      </c>
      <c r="K43" s="33">
        <f t="shared" si="18"/>
        <v>122.01530810810812</v>
      </c>
      <c r="L43" s="17">
        <f t="shared" si="19"/>
        <v>732.09184864864869</v>
      </c>
      <c r="M43" s="23">
        <f t="shared" si="11"/>
        <v>425.05102702702703</v>
      </c>
      <c r="N43" s="32">
        <f t="shared" si="20"/>
        <v>85.010205405405415</v>
      </c>
      <c r="O43" s="27">
        <f t="shared" si="21"/>
        <v>510.06123243243246</v>
      </c>
    </row>
    <row r="44" spans="1:15" x14ac:dyDescent="0.25">
      <c r="A44" s="46"/>
      <c r="B44" s="57">
        <v>2.2999999999999998</v>
      </c>
      <c r="C44" s="56">
        <v>60712</v>
      </c>
      <c r="D44" s="12">
        <f t="shared" si="12"/>
        <v>273.47747747747746</v>
      </c>
      <c r="E44" s="13">
        <f t="shared" si="13"/>
        <v>102.82753153153152</v>
      </c>
      <c r="F44" s="13">
        <v>55</v>
      </c>
      <c r="G44" s="14">
        <f t="shared" si="14"/>
        <v>807.61001801801797</v>
      </c>
      <c r="H44" s="34">
        <f t="shared" si="15"/>
        <v>161.52200360360359</v>
      </c>
      <c r="I44" s="15">
        <f t="shared" si="16"/>
        <v>969.13202162162156</v>
      </c>
      <c r="J44" s="16">
        <f t="shared" si="17"/>
        <v>619.4575135135135</v>
      </c>
      <c r="K44" s="33">
        <f t="shared" si="18"/>
        <v>123.89150270270271</v>
      </c>
      <c r="L44" s="17">
        <f t="shared" si="19"/>
        <v>743.34901621621623</v>
      </c>
      <c r="M44" s="23">
        <f t="shared" si="11"/>
        <v>431.30500900900898</v>
      </c>
      <c r="N44" s="32">
        <f t="shared" si="20"/>
        <v>86.261001801801797</v>
      </c>
      <c r="O44" s="27">
        <f t="shared" si="21"/>
        <v>517.56601081081078</v>
      </c>
    </row>
    <row r="45" spans="1:15" x14ac:dyDescent="0.25">
      <c r="A45" s="46">
        <v>3</v>
      </c>
      <c r="B45" s="57">
        <v>3.1</v>
      </c>
      <c r="C45" s="56">
        <v>60928</v>
      </c>
      <c r="D45" s="12">
        <f t="shared" si="12"/>
        <v>274.45045045045043</v>
      </c>
      <c r="E45" s="13">
        <f t="shared" si="13"/>
        <v>103.19336936936936</v>
      </c>
      <c r="F45" s="13">
        <v>55</v>
      </c>
      <c r="G45" s="14">
        <f t="shared" si="14"/>
        <v>810.28763963963956</v>
      </c>
      <c r="H45" s="34">
        <f t="shared" si="15"/>
        <v>162.05752792792794</v>
      </c>
      <c r="I45" s="15">
        <f t="shared" si="16"/>
        <v>972.3451675675675</v>
      </c>
      <c r="J45" s="16">
        <f t="shared" si="17"/>
        <v>621.46572972972967</v>
      </c>
      <c r="K45" s="33">
        <f t="shared" si="18"/>
        <v>124.29314594594594</v>
      </c>
      <c r="L45" s="17">
        <f t="shared" si="19"/>
        <v>745.75887567567565</v>
      </c>
      <c r="M45" s="23">
        <f t="shared" si="11"/>
        <v>432.64381981981978</v>
      </c>
      <c r="N45" s="32">
        <f t="shared" si="20"/>
        <v>86.528763963963968</v>
      </c>
      <c r="O45" s="27">
        <f t="shared" si="21"/>
        <v>519.17258378378369</v>
      </c>
    </row>
    <row r="46" spans="1:15" x14ac:dyDescent="0.25">
      <c r="A46" s="46"/>
      <c r="B46" s="57">
        <v>3.2</v>
      </c>
      <c r="C46" s="56">
        <v>63313</v>
      </c>
      <c r="D46" s="12">
        <f t="shared" si="12"/>
        <v>285.19369369369372</v>
      </c>
      <c r="E46" s="13">
        <f t="shared" si="13"/>
        <v>107.23282882882884</v>
      </c>
      <c r="F46" s="13">
        <v>55</v>
      </c>
      <c r="G46" s="14">
        <f t="shared" si="14"/>
        <v>839.85304504504506</v>
      </c>
      <c r="H46" s="34">
        <f t="shared" si="15"/>
        <v>167.97060900900902</v>
      </c>
      <c r="I46" s="15">
        <f t="shared" si="16"/>
        <v>1007.823654054054</v>
      </c>
      <c r="J46" s="16">
        <f t="shared" si="17"/>
        <v>643.63978378378374</v>
      </c>
      <c r="K46" s="33">
        <f t="shared" si="18"/>
        <v>128.72795675675675</v>
      </c>
      <c r="L46" s="17">
        <f t="shared" si="19"/>
        <v>772.36774054054047</v>
      </c>
      <c r="M46" s="23">
        <f t="shared" si="11"/>
        <v>447.42652252252253</v>
      </c>
      <c r="N46" s="32">
        <f t="shared" si="20"/>
        <v>89.485304504504512</v>
      </c>
      <c r="O46" s="27">
        <f t="shared" si="21"/>
        <v>536.91182702702702</v>
      </c>
    </row>
    <row r="47" spans="1:15" x14ac:dyDescent="0.25">
      <c r="A47" s="46"/>
      <c r="B47" s="57">
        <v>3.3</v>
      </c>
      <c r="C47" s="56">
        <v>65698</v>
      </c>
      <c r="D47" s="12">
        <f t="shared" si="12"/>
        <v>295.93693693693695</v>
      </c>
      <c r="E47" s="13">
        <f t="shared" si="13"/>
        <v>111.27228828828829</v>
      </c>
      <c r="F47" s="13">
        <v>55</v>
      </c>
      <c r="G47" s="14">
        <f t="shared" si="14"/>
        <v>869.41845045045045</v>
      </c>
      <c r="H47" s="34">
        <f t="shared" si="15"/>
        <v>173.88369009009011</v>
      </c>
      <c r="I47" s="15">
        <f t="shared" si="16"/>
        <v>1043.3021405405407</v>
      </c>
      <c r="J47" s="16">
        <f t="shared" si="17"/>
        <v>665.81383783783781</v>
      </c>
      <c r="K47" s="33">
        <f t="shared" si="18"/>
        <v>133.16276756756756</v>
      </c>
      <c r="L47" s="17">
        <f t="shared" si="19"/>
        <v>798.97660540540539</v>
      </c>
      <c r="M47" s="23">
        <f t="shared" si="11"/>
        <v>462.20922522522523</v>
      </c>
      <c r="N47" s="32">
        <f t="shared" si="20"/>
        <v>92.441845045045056</v>
      </c>
      <c r="O47" s="27">
        <f t="shared" si="21"/>
        <v>554.65107027027034</v>
      </c>
    </row>
    <row r="48" spans="1:15" x14ac:dyDescent="0.25">
      <c r="A48" s="46"/>
      <c r="B48" s="57">
        <v>3.4</v>
      </c>
      <c r="C48" s="56">
        <v>68091</v>
      </c>
      <c r="D48" s="12">
        <f t="shared" si="12"/>
        <v>306.7162162162162</v>
      </c>
      <c r="E48" s="13">
        <f t="shared" si="13"/>
        <v>115.3252972972973</v>
      </c>
      <c r="F48" s="13">
        <v>55</v>
      </c>
      <c r="G48" s="14">
        <f t="shared" si="14"/>
        <v>899.08302702702701</v>
      </c>
      <c r="H48" s="34">
        <f t="shared" si="15"/>
        <v>179.81660540540543</v>
      </c>
      <c r="I48" s="15">
        <f t="shared" si="16"/>
        <v>1078.8996324324326</v>
      </c>
      <c r="J48" s="16">
        <f t="shared" si="17"/>
        <v>688.06227027027023</v>
      </c>
      <c r="K48" s="33">
        <f t="shared" si="18"/>
        <v>137.61245405405404</v>
      </c>
      <c r="L48" s="17">
        <f t="shared" si="19"/>
        <v>825.6747243243243</v>
      </c>
      <c r="M48" s="23">
        <f t="shared" si="11"/>
        <v>477.04151351351351</v>
      </c>
      <c r="N48" s="32">
        <f t="shared" si="20"/>
        <v>95.408302702702713</v>
      </c>
      <c r="O48" s="27">
        <f t="shared" si="21"/>
        <v>572.44981621621628</v>
      </c>
    </row>
    <row r="49" spans="1:15" x14ac:dyDescent="0.25">
      <c r="A49" s="46"/>
      <c r="B49" s="57">
        <v>3.5</v>
      </c>
      <c r="C49" s="56">
        <v>69508</v>
      </c>
      <c r="D49" s="12">
        <f t="shared" si="12"/>
        <v>313.09909909909908</v>
      </c>
      <c r="E49" s="13">
        <f t="shared" si="13"/>
        <v>117.72526126126125</v>
      </c>
      <c r="F49" s="13">
        <v>55</v>
      </c>
      <c r="G49" s="14">
        <f t="shared" si="14"/>
        <v>916.64872072072069</v>
      </c>
      <c r="H49" s="34">
        <f t="shared" si="15"/>
        <v>183.32974414414414</v>
      </c>
      <c r="I49" s="15">
        <f t="shared" si="16"/>
        <v>1099.9784648648649</v>
      </c>
      <c r="J49" s="16">
        <f t="shared" si="17"/>
        <v>701.23654054054055</v>
      </c>
      <c r="K49" s="33">
        <f t="shared" si="18"/>
        <v>140.24730810810811</v>
      </c>
      <c r="L49" s="17">
        <f t="shared" si="19"/>
        <v>841.48384864864863</v>
      </c>
      <c r="M49" s="23">
        <f t="shared" si="11"/>
        <v>485.82436036036034</v>
      </c>
      <c r="N49" s="32">
        <f t="shared" si="20"/>
        <v>97.164872072072072</v>
      </c>
      <c r="O49" s="27">
        <f t="shared" si="21"/>
        <v>582.98923243243246</v>
      </c>
    </row>
    <row r="50" spans="1:15" x14ac:dyDescent="0.25">
      <c r="A50" s="46">
        <v>4</v>
      </c>
      <c r="B50" s="57">
        <v>4.0999999999999996</v>
      </c>
      <c r="C50" s="56">
        <v>69636</v>
      </c>
      <c r="D50" s="12">
        <f t="shared" si="12"/>
        <v>313.67567567567568</v>
      </c>
      <c r="E50" s="13">
        <f t="shared" si="13"/>
        <v>117.94205405405405</v>
      </c>
      <c r="F50" s="13">
        <v>55</v>
      </c>
      <c r="G50" s="14">
        <f t="shared" si="14"/>
        <v>918.23545945945943</v>
      </c>
      <c r="H50" s="34">
        <f t="shared" si="15"/>
        <v>183.6470918918919</v>
      </c>
      <c r="I50" s="15">
        <f t="shared" si="16"/>
        <v>1101.8825513513514</v>
      </c>
      <c r="J50" s="16">
        <f t="shared" si="17"/>
        <v>702.42659459459458</v>
      </c>
      <c r="K50" s="33">
        <f t="shared" si="18"/>
        <v>140.48531891891892</v>
      </c>
      <c r="L50" s="17">
        <f t="shared" si="19"/>
        <v>842.91191351351347</v>
      </c>
      <c r="M50" s="23">
        <f t="shared" si="11"/>
        <v>486.61772972972972</v>
      </c>
      <c r="N50" s="32">
        <f t="shared" si="20"/>
        <v>97.323545945945952</v>
      </c>
      <c r="O50" s="27">
        <f t="shared" si="21"/>
        <v>583.94127567567568</v>
      </c>
    </row>
    <row r="51" spans="1:15" x14ac:dyDescent="0.25">
      <c r="A51" s="46"/>
      <c r="B51" s="57">
        <v>4.2</v>
      </c>
      <c r="C51" s="56">
        <v>71558</v>
      </c>
      <c r="D51" s="12">
        <f t="shared" si="12"/>
        <v>322.33333333333331</v>
      </c>
      <c r="E51" s="13">
        <f t="shared" si="13"/>
        <v>121.19733333333333</v>
      </c>
      <c r="F51" s="13">
        <v>55</v>
      </c>
      <c r="G51" s="14">
        <f t="shared" si="14"/>
        <v>942.06133333333332</v>
      </c>
      <c r="H51" s="34">
        <f t="shared" si="15"/>
        <v>188.41226666666668</v>
      </c>
      <c r="I51" s="15">
        <f t="shared" si="16"/>
        <v>1130.4736</v>
      </c>
      <c r="J51" s="16">
        <f t="shared" si="17"/>
        <v>720.29600000000005</v>
      </c>
      <c r="K51" s="33">
        <f t="shared" si="18"/>
        <v>144.0592</v>
      </c>
      <c r="L51" s="17">
        <f t="shared" si="19"/>
        <v>864.35520000000008</v>
      </c>
      <c r="M51" s="23">
        <f t="shared" si="11"/>
        <v>498.53066666666666</v>
      </c>
      <c r="N51" s="32">
        <f t="shared" si="20"/>
        <v>99.706133333333341</v>
      </c>
      <c r="O51" s="27">
        <f t="shared" si="21"/>
        <v>598.23680000000002</v>
      </c>
    </row>
    <row r="52" spans="1:15" x14ac:dyDescent="0.25">
      <c r="A52" s="46"/>
      <c r="B52" s="57">
        <v>4.3</v>
      </c>
      <c r="C52" s="56">
        <v>73483</v>
      </c>
      <c r="D52" s="12">
        <f t="shared" si="12"/>
        <v>331.0045045045045</v>
      </c>
      <c r="E52" s="13">
        <f t="shared" si="13"/>
        <v>124.45769369369368</v>
      </c>
      <c r="F52" s="13">
        <v>55</v>
      </c>
      <c r="G52" s="14">
        <f t="shared" si="14"/>
        <v>965.92439639639633</v>
      </c>
      <c r="H52" s="34">
        <f t="shared" si="15"/>
        <v>193.18487927927927</v>
      </c>
      <c r="I52" s="15">
        <f t="shared" si="16"/>
        <v>1159.1092756756757</v>
      </c>
      <c r="J52" s="16">
        <f t="shared" si="17"/>
        <v>738.19329729729725</v>
      </c>
      <c r="K52" s="33">
        <f t="shared" si="18"/>
        <v>147.63865945945946</v>
      </c>
      <c r="L52" s="17">
        <f t="shared" si="19"/>
        <v>885.83195675675665</v>
      </c>
      <c r="M52" s="23">
        <f t="shared" si="11"/>
        <v>510.46219819819817</v>
      </c>
      <c r="N52" s="32">
        <f t="shared" si="20"/>
        <v>102.09243963963964</v>
      </c>
      <c r="O52" s="27">
        <f t="shared" si="21"/>
        <v>612.55463783783784</v>
      </c>
    </row>
    <row r="53" spans="1:15" x14ac:dyDescent="0.25">
      <c r="A53" s="46"/>
      <c r="B53" s="57">
        <v>4.4000000000000004</v>
      </c>
      <c r="C53" s="56">
        <v>75406</v>
      </c>
      <c r="D53" s="12">
        <f t="shared" si="12"/>
        <v>339.66666666666669</v>
      </c>
      <c r="E53" s="13">
        <f t="shared" si="13"/>
        <v>127.71466666666667</v>
      </c>
      <c r="F53" s="13">
        <v>55</v>
      </c>
      <c r="G53" s="14">
        <f t="shared" si="14"/>
        <v>989.76266666666675</v>
      </c>
      <c r="H53" s="34">
        <f t="shared" si="15"/>
        <v>197.95253333333335</v>
      </c>
      <c r="I53" s="15">
        <f t="shared" si="16"/>
        <v>1187.7152000000001</v>
      </c>
      <c r="J53" s="16">
        <f t="shared" si="17"/>
        <v>756.07200000000012</v>
      </c>
      <c r="K53" s="33">
        <f t="shared" si="18"/>
        <v>151.21440000000004</v>
      </c>
      <c r="L53" s="17">
        <f t="shared" si="19"/>
        <v>907.28640000000019</v>
      </c>
      <c r="M53" s="23">
        <f t="shared" si="11"/>
        <v>522.38133333333337</v>
      </c>
      <c r="N53" s="32">
        <f t="shared" si="20"/>
        <v>104.47626666666667</v>
      </c>
      <c r="O53" s="27">
        <f t="shared" si="21"/>
        <v>626.85760000000005</v>
      </c>
    </row>
    <row r="54" spans="1:15" x14ac:dyDescent="0.25">
      <c r="A54" s="46">
        <v>5</v>
      </c>
      <c r="B54" s="57">
        <v>5.0999999999999996</v>
      </c>
      <c r="C54" s="56">
        <v>75439</v>
      </c>
      <c r="D54" s="12">
        <f t="shared" si="12"/>
        <v>339.81531531531533</v>
      </c>
      <c r="E54" s="13">
        <f t="shared" si="13"/>
        <v>127.77055855855856</v>
      </c>
      <c r="F54" s="13">
        <v>55</v>
      </c>
      <c r="G54" s="14">
        <f t="shared" si="14"/>
        <v>990.17174774774776</v>
      </c>
      <c r="H54" s="34">
        <f t="shared" si="15"/>
        <v>198.03434954954957</v>
      </c>
      <c r="I54" s="15">
        <f t="shared" si="16"/>
        <v>1188.2060972972972</v>
      </c>
      <c r="J54" s="16">
        <f t="shared" si="17"/>
        <v>756.37881081081082</v>
      </c>
      <c r="K54" s="33">
        <f t="shared" si="18"/>
        <v>151.27576216216218</v>
      </c>
      <c r="L54" s="17">
        <f t="shared" si="19"/>
        <v>907.65457297297303</v>
      </c>
      <c r="M54" s="23">
        <f t="shared" si="11"/>
        <v>522.58587387387388</v>
      </c>
      <c r="N54" s="32">
        <f t="shared" si="20"/>
        <v>104.51717477477479</v>
      </c>
      <c r="O54" s="27">
        <f t="shared" si="21"/>
        <v>627.10304864864861</v>
      </c>
    </row>
    <row r="55" spans="1:15" x14ac:dyDescent="0.25">
      <c r="A55" s="46"/>
      <c r="B55" s="57">
        <v>5.2</v>
      </c>
      <c r="C55" s="56">
        <v>78330</v>
      </c>
      <c r="D55" s="12">
        <f t="shared" si="12"/>
        <v>352.83783783783781</v>
      </c>
      <c r="E55" s="13">
        <f t="shared" si="13"/>
        <v>132.66702702702702</v>
      </c>
      <c r="F55" s="13">
        <v>55</v>
      </c>
      <c r="G55" s="14">
        <f t="shared" si="14"/>
        <v>1026.0097297297298</v>
      </c>
      <c r="H55" s="34">
        <f t="shared" si="15"/>
        <v>205.20194594594597</v>
      </c>
      <c r="I55" s="15">
        <f t="shared" si="16"/>
        <v>1231.2116756756757</v>
      </c>
      <c r="J55" s="16">
        <f t="shared" si="17"/>
        <v>783.25729729729721</v>
      </c>
      <c r="K55" s="33">
        <f t="shared" si="18"/>
        <v>156.65145945945946</v>
      </c>
      <c r="L55" s="17">
        <f t="shared" si="19"/>
        <v>939.9087567567567</v>
      </c>
      <c r="M55" s="23">
        <f t="shared" si="11"/>
        <v>540.50486486486489</v>
      </c>
      <c r="N55" s="32">
        <f t="shared" si="20"/>
        <v>108.10097297297298</v>
      </c>
      <c r="O55" s="27">
        <f t="shared" si="21"/>
        <v>648.60583783783784</v>
      </c>
    </row>
    <row r="56" spans="1:15" x14ac:dyDescent="0.25">
      <c r="A56" s="46"/>
      <c r="B56" s="57">
        <v>5.3</v>
      </c>
      <c r="C56" s="56">
        <v>81217</v>
      </c>
      <c r="D56" s="12">
        <f t="shared" si="12"/>
        <v>365.84234234234236</v>
      </c>
      <c r="E56" s="13">
        <f t="shared" si="13"/>
        <v>137.55672072072073</v>
      </c>
      <c r="F56" s="13">
        <v>55</v>
      </c>
      <c r="G56" s="14">
        <f t="shared" si="14"/>
        <v>1061.7981261261261</v>
      </c>
      <c r="H56" s="34">
        <f t="shared" si="15"/>
        <v>212.35962522522524</v>
      </c>
      <c r="I56" s="15">
        <f t="shared" si="16"/>
        <v>1274.1577513513514</v>
      </c>
      <c r="J56" s="16">
        <f t="shared" si="17"/>
        <v>810.0985945945946</v>
      </c>
      <c r="K56" s="33">
        <f t="shared" si="18"/>
        <v>162.01971891891893</v>
      </c>
      <c r="L56" s="17">
        <f t="shared" si="19"/>
        <v>972.1183135135135</v>
      </c>
      <c r="M56" s="23">
        <f t="shared" si="11"/>
        <v>558.39906306306307</v>
      </c>
      <c r="N56" s="32">
        <f t="shared" si="20"/>
        <v>111.67981261261262</v>
      </c>
      <c r="O56" s="27">
        <f t="shared" si="21"/>
        <v>670.0788756756757</v>
      </c>
    </row>
    <row r="57" spans="1:15" x14ac:dyDescent="0.25">
      <c r="A57" s="46"/>
      <c r="B57" s="57">
        <v>5.4</v>
      </c>
      <c r="C57" s="56">
        <v>84104</v>
      </c>
      <c r="D57" s="12">
        <f t="shared" si="12"/>
        <v>378.84684684684686</v>
      </c>
      <c r="E57" s="13">
        <f t="shared" si="13"/>
        <v>142.44641441441442</v>
      </c>
      <c r="F57" s="13">
        <v>55</v>
      </c>
      <c r="G57" s="14">
        <f t="shared" si="14"/>
        <v>1097.5865225225225</v>
      </c>
      <c r="H57" s="34">
        <f t="shared" si="15"/>
        <v>219.51730450450452</v>
      </c>
      <c r="I57" s="15">
        <f t="shared" si="16"/>
        <v>1317.1038270270269</v>
      </c>
      <c r="J57" s="16">
        <f t="shared" si="17"/>
        <v>836.93989189189188</v>
      </c>
      <c r="K57" s="33">
        <f t="shared" si="18"/>
        <v>167.38797837837839</v>
      </c>
      <c r="L57" s="17">
        <f t="shared" si="19"/>
        <v>1004.3278702702703</v>
      </c>
      <c r="M57" s="23">
        <f t="shared" si="11"/>
        <v>576.29326126126125</v>
      </c>
      <c r="N57" s="32">
        <f t="shared" si="20"/>
        <v>115.25865225225226</v>
      </c>
      <c r="O57" s="27">
        <f t="shared" si="21"/>
        <v>691.55191351351345</v>
      </c>
    </row>
    <row r="58" spans="1:15" x14ac:dyDescent="0.25">
      <c r="A58" s="46"/>
      <c r="B58" s="57">
        <v>5.5</v>
      </c>
      <c r="C58" s="56">
        <v>86992</v>
      </c>
      <c r="D58" s="12">
        <f t="shared" si="12"/>
        <v>391.85585585585585</v>
      </c>
      <c r="E58" s="13">
        <f t="shared" si="13"/>
        <v>147.33780180180179</v>
      </c>
      <c r="F58" s="13">
        <v>55</v>
      </c>
      <c r="G58" s="14">
        <f t="shared" si="14"/>
        <v>1133.3873153153154</v>
      </c>
      <c r="H58" s="34">
        <f t="shared" si="15"/>
        <v>226.6774630630631</v>
      </c>
      <c r="I58" s="15">
        <f t="shared" si="16"/>
        <v>1360.0647783783784</v>
      </c>
      <c r="J58" s="16">
        <f t="shared" si="17"/>
        <v>863.79048648648654</v>
      </c>
      <c r="K58" s="33">
        <f t="shared" si="18"/>
        <v>172.75809729729733</v>
      </c>
      <c r="L58" s="17">
        <f t="shared" si="19"/>
        <v>1036.5485837837839</v>
      </c>
      <c r="M58" s="23">
        <f t="shared" si="11"/>
        <v>594.1936576576577</v>
      </c>
      <c r="N58" s="32">
        <f t="shared" si="20"/>
        <v>118.83873153153155</v>
      </c>
      <c r="O58" s="27">
        <f t="shared" si="21"/>
        <v>713.03238918918919</v>
      </c>
    </row>
    <row r="59" spans="1:15" x14ac:dyDescent="0.25">
      <c r="A59" s="46">
        <v>6</v>
      </c>
      <c r="B59" s="57">
        <v>6.1</v>
      </c>
      <c r="C59" s="56">
        <v>87051</v>
      </c>
      <c r="D59" s="12">
        <f t="shared" si="12"/>
        <v>392.12162162162161</v>
      </c>
      <c r="E59" s="13">
        <f t="shared" si="13"/>
        <v>147.43772972972974</v>
      </c>
      <c r="F59" s="13">
        <v>55</v>
      </c>
      <c r="G59" s="14">
        <f t="shared" si="14"/>
        <v>1134.1187027027026</v>
      </c>
      <c r="H59" s="34">
        <f t="shared" si="15"/>
        <v>226.82374054054054</v>
      </c>
      <c r="I59" s="15">
        <f t="shared" si="16"/>
        <v>1360.9424432432431</v>
      </c>
      <c r="J59" s="16">
        <f t="shared" si="17"/>
        <v>864.33902702702699</v>
      </c>
      <c r="K59" s="33">
        <f t="shared" si="18"/>
        <v>172.86780540540542</v>
      </c>
      <c r="L59" s="17">
        <f t="shared" si="19"/>
        <v>1037.2068324324323</v>
      </c>
      <c r="M59" s="23">
        <f t="shared" si="11"/>
        <v>594.55935135135132</v>
      </c>
      <c r="N59" s="32">
        <f t="shared" si="20"/>
        <v>118.91187027027027</v>
      </c>
      <c r="O59" s="27">
        <f t="shared" si="21"/>
        <v>713.47122162162157</v>
      </c>
    </row>
    <row r="60" spans="1:15" x14ac:dyDescent="0.25">
      <c r="A60" s="46"/>
      <c r="B60" s="57">
        <v>6.2</v>
      </c>
      <c r="C60" s="56">
        <v>89211</v>
      </c>
      <c r="D60" s="12">
        <f t="shared" si="12"/>
        <v>401.85135135135135</v>
      </c>
      <c r="E60" s="13">
        <f t="shared" si="13"/>
        <v>151.0961081081081</v>
      </c>
      <c r="F60" s="13">
        <v>55</v>
      </c>
      <c r="G60" s="14">
        <f t="shared" si="14"/>
        <v>1160.8949189189188</v>
      </c>
      <c r="H60" s="34">
        <f t="shared" si="15"/>
        <v>232.17898378378379</v>
      </c>
      <c r="I60" s="15">
        <f t="shared" si="16"/>
        <v>1393.0739027027025</v>
      </c>
      <c r="J60" s="16">
        <f t="shared" si="17"/>
        <v>884.42118918918914</v>
      </c>
      <c r="K60" s="33">
        <f t="shared" si="18"/>
        <v>176.88423783783784</v>
      </c>
      <c r="L60" s="17">
        <f t="shared" si="19"/>
        <v>1061.305427027027</v>
      </c>
      <c r="M60" s="23">
        <f t="shared" si="11"/>
        <v>607.94745945945942</v>
      </c>
      <c r="N60" s="32">
        <f t="shared" si="20"/>
        <v>121.5894918918919</v>
      </c>
      <c r="O60" s="27">
        <f t="shared" si="21"/>
        <v>729.53695135135126</v>
      </c>
    </row>
    <row r="61" spans="1:15" x14ac:dyDescent="0.25">
      <c r="A61" s="46"/>
      <c r="B61" s="57">
        <v>6.3</v>
      </c>
      <c r="C61" s="56">
        <v>91373</v>
      </c>
      <c r="D61" s="12">
        <f t="shared" si="12"/>
        <v>411.59009009009009</v>
      </c>
      <c r="E61" s="13">
        <f t="shared" si="13"/>
        <v>154.75787387387388</v>
      </c>
      <c r="F61" s="13">
        <v>55</v>
      </c>
      <c r="G61" s="14">
        <f t="shared" si="14"/>
        <v>1187.6959279279279</v>
      </c>
      <c r="H61" s="34">
        <f t="shared" si="15"/>
        <v>237.53918558558559</v>
      </c>
      <c r="I61" s="15">
        <f t="shared" si="16"/>
        <v>1425.2351135135134</v>
      </c>
      <c r="J61" s="16">
        <f t="shared" si="17"/>
        <v>904.52194594594584</v>
      </c>
      <c r="K61" s="33">
        <f t="shared" si="18"/>
        <v>180.90438918918917</v>
      </c>
      <c r="L61" s="17">
        <f t="shared" si="19"/>
        <v>1085.4263351351351</v>
      </c>
      <c r="M61" s="23">
        <f t="shared" si="11"/>
        <v>621.34796396396393</v>
      </c>
      <c r="N61" s="32">
        <f t="shared" si="20"/>
        <v>124.26959279279279</v>
      </c>
      <c r="O61" s="27">
        <f t="shared" si="21"/>
        <v>745.6175567567567</v>
      </c>
    </row>
    <row r="62" spans="1:15" x14ac:dyDescent="0.25">
      <c r="A62" s="49"/>
      <c r="B62" s="57">
        <v>6.4</v>
      </c>
      <c r="C62" s="56">
        <v>93526</v>
      </c>
      <c r="D62" s="12">
        <f t="shared" si="12"/>
        <v>421.2882882882883</v>
      </c>
      <c r="E62" s="13">
        <f t="shared" si="13"/>
        <v>158.40439639639641</v>
      </c>
      <c r="F62" s="13">
        <v>55</v>
      </c>
      <c r="G62" s="14">
        <f t="shared" si="14"/>
        <v>1214.3853693693695</v>
      </c>
      <c r="H62" s="34">
        <f t="shared" si="15"/>
        <v>242.87707387387391</v>
      </c>
      <c r="I62" s="15">
        <f t="shared" si="16"/>
        <v>1457.2624432432435</v>
      </c>
      <c r="J62" s="16">
        <f t="shared" si="17"/>
        <v>924.53902702702715</v>
      </c>
      <c r="K62" s="33">
        <f t="shared" si="18"/>
        <v>184.90780540540544</v>
      </c>
      <c r="L62" s="17">
        <f t="shared" si="19"/>
        <v>1109.4468324324325</v>
      </c>
      <c r="M62" s="23">
        <f t="shared" si="11"/>
        <v>634.69268468468476</v>
      </c>
      <c r="N62" s="32">
        <f t="shared" si="20"/>
        <v>126.93853693693696</v>
      </c>
      <c r="O62" s="27">
        <f t="shared" si="21"/>
        <v>761.63122162162176</v>
      </c>
    </row>
    <row r="63" spans="1:15" x14ac:dyDescent="0.25">
      <c r="A63" s="49"/>
      <c r="B63" s="57">
        <v>6.5</v>
      </c>
      <c r="C63" s="56">
        <v>95685</v>
      </c>
      <c r="D63" s="12">
        <f t="shared" si="12"/>
        <v>431.01351351351349</v>
      </c>
      <c r="E63" s="13">
        <f t="shared" si="13"/>
        <v>162.06108108108108</v>
      </c>
      <c r="F63" s="13">
        <v>55</v>
      </c>
      <c r="G63" s="14">
        <f t="shared" si="14"/>
        <v>1241.1491891891892</v>
      </c>
      <c r="H63" s="34">
        <f t="shared" si="15"/>
        <v>248.22983783783786</v>
      </c>
      <c r="I63" s="15">
        <f t="shared" si="16"/>
        <v>1489.379027027027</v>
      </c>
      <c r="J63" s="16">
        <f t="shared" si="17"/>
        <v>944.6118918918919</v>
      </c>
      <c r="K63" s="33">
        <f t="shared" si="18"/>
        <v>188.9223783783784</v>
      </c>
      <c r="L63" s="17">
        <f t="shared" si="19"/>
        <v>1133.5342702702703</v>
      </c>
      <c r="M63" s="23">
        <f t="shared" si="11"/>
        <v>648.0745945945946</v>
      </c>
      <c r="N63" s="32">
        <f t="shared" si="20"/>
        <v>129.61491891891893</v>
      </c>
      <c r="O63" s="27">
        <f t="shared" si="21"/>
        <v>777.68951351351348</v>
      </c>
    </row>
    <row r="64" spans="1:15" x14ac:dyDescent="0.25">
      <c r="A64" s="49">
        <v>7</v>
      </c>
      <c r="B64" s="57">
        <v>7.1</v>
      </c>
      <c r="C64" s="56">
        <v>95759</v>
      </c>
      <c r="D64" s="12">
        <f t="shared" si="12"/>
        <v>431.34684684684686</v>
      </c>
      <c r="E64" s="13">
        <f t="shared" si="13"/>
        <v>162.18641441441443</v>
      </c>
      <c r="F64" s="13">
        <v>55</v>
      </c>
      <c r="G64" s="14">
        <f t="shared" si="14"/>
        <v>1242.0665225225225</v>
      </c>
      <c r="H64" s="34">
        <f t="shared" si="15"/>
        <v>248.41330450450451</v>
      </c>
      <c r="I64" s="15">
        <f t="shared" si="16"/>
        <v>1490.4798270270271</v>
      </c>
      <c r="J64" s="16">
        <f t="shared" si="17"/>
        <v>945.29989189189189</v>
      </c>
      <c r="K64" s="33">
        <f t="shared" si="18"/>
        <v>189.05997837837839</v>
      </c>
      <c r="L64" s="17">
        <f t="shared" si="19"/>
        <v>1134.3598702702702</v>
      </c>
      <c r="M64" s="23">
        <f t="shared" si="11"/>
        <v>648.53326126126126</v>
      </c>
      <c r="N64" s="32">
        <f t="shared" si="20"/>
        <v>129.70665225225227</v>
      </c>
      <c r="O64" s="27">
        <f t="shared" si="21"/>
        <v>778.23991351351356</v>
      </c>
    </row>
    <row r="65" spans="1:15" x14ac:dyDescent="0.25">
      <c r="A65" s="49"/>
      <c r="B65" s="57">
        <v>7.2</v>
      </c>
      <c r="C65" s="56">
        <v>98623</v>
      </c>
      <c r="D65" s="12">
        <f t="shared" si="12"/>
        <v>444.24774774774772</v>
      </c>
      <c r="E65" s="13">
        <f t="shared" si="13"/>
        <v>167.03715315315316</v>
      </c>
      <c r="F65" s="13">
        <v>55</v>
      </c>
      <c r="G65" s="14">
        <f t="shared" si="14"/>
        <v>1277.5698018018018</v>
      </c>
      <c r="H65" s="34">
        <f t="shared" si="15"/>
        <v>255.51396036036036</v>
      </c>
      <c r="I65" s="15">
        <f t="shared" si="16"/>
        <v>1533.0837621621622</v>
      </c>
      <c r="J65" s="16">
        <f t="shared" si="17"/>
        <v>971.92735135135126</v>
      </c>
      <c r="K65" s="33">
        <f t="shared" si="18"/>
        <v>194.38547027027028</v>
      </c>
      <c r="L65" s="17">
        <f t="shared" si="19"/>
        <v>1166.3128216216214</v>
      </c>
      <c r="M65" s="23">
        <f t="shared" si="11"/>
        <v>666.28490090090088</v>
      </c>
      <c r="N65" s="32">
        <f t="shared" si="20"/>
        <v>133.25698018018019</v>
      </c>
      <c r="O65" s="27">
        <f t="shared" si="21"/>
        <v>799.5418810810811</v>
      </c>
    </row>
    <row r="66" spans="1:15" x14ac:dyDescent="0.25">
      <c r="A66" s="49"/>
      <c r="B66" s="57">
        <v>7.3</v>
      </c>
      <c r="C66" s="56">
        <v>101487</v>
      </c>
      <c r="D66" s="12">
        <f t="shared" si="12"/>
        <v>457.14864864864865</v>
      </c>
      <c r="E66" s="13">
        <f t="shared" si="13"/>
        <v>171.88789189189188</v>
      </c>
      <c r="F66" s="13">
        <v>55</v>
      </c>
      <c r="G66" s="14">
        <f t="shared" si="14"/>
        <v>1313.073081081081</v>
      </c>
      <c r="H66" s="34">
        <f t="shared" si="15"/>
        <v>262.61461621621623</v>
      </c>
      <c r="I66" s="15">
        <f t="shared" si="16"/>
        <v>1575.6876972972973</v>
      </c>
      <c r="J66" s="16">
        <f t="shared" si="17"/>
        <v>998.55481081081075</v>
      </c>
      <c r="K66" s="33">
        <f t="shared" si="18"/>
        <v>199.71096216216216</v>
      </c>
      <c r="L66" s="17">
        <f t="shared" si="19"/>
        <v>1198.2657729729729</v>
      </c>
      <c r="M66" s="23">
        <f t="shared" si="11"/>
        <v>684.0365405405405</v>
      </c>
      <c r="N66" s="32">
        <f t="shared" si="20"/>
        <v>136.80730810810812</v>
      </c>
      <c r="O66" s="27">
        <f t="shared" si="21"/>
        <v>820.84384864864865</v>
      </c>
    </row>
    <row r="67" spans="1:15" x14ac:dyDescent="0.25">
      <c r="A67" s="49"/>
      <c r="B67" s="57">
        <v>7.4</v>
      </c>
      <c r="C67" s="56">
        <v>104355</v>
      </c>
      <c r="D67" s="12">
        <f t="shared" si="12"/>
        <v>470.06756756756755</v>
      </c>
      <c r="E67" s="13">
        <f t="shared" si="13"/>
        <v>176.74540540540539</v>
      </c>
      <c r="F67" s="13">
        <v>55</v>
      </c>
      <c r="G67" s="14">
        <f t="shared" si="14"/>
        <v>1348.6259459459459</v>
      </c>
      <c r="H67" s="34">
        <f t="shared" si="15"/>
        <v>269.72518918918917</v>
      </c>
      <c r="I67" s="15">
        <f t="shared" si="16"/>
        <v>1618.3511351351351</v>
      </c>
      <c r="J67" s="16">
        <f t="shared" si="17"/>
        <v>1025.2194594594594</v>
      </c>
      <c r="K67" s="33">
        <f t="shared" si="18"/>
        <v>205.04389189189189</v>
      </c>
      <c r="L67" s="17">
        <f t="shared" si="19"/>
        <v>1230.2633513513513</v>
      </c>
      <c r="M67" s="23">
        <f t="shared" si="11"/>
        <v>701.81297297297294</v>
      </c>
      <c r="N67" s="32">
        <f t="shared" si="20"/>
        <v>140.36259459459458</v>
      </c>
      <c r="O67" s="27">
        <f t="shared" si="21"/>
        <v>842.17556756756755</v>
      </c>
    </row>
    <row r="68" spans="1:15" x14ac:dyDescent="0.25">
      <c r="A68" s="49"/>
      <c r="B68" s="57">
        <v>7.5</v>
      </c>
      <c r="C68" s="56">
        <v>107217</v>
      </c>
      <c r="D68" s="12">
        <f t="shared" si="12"/>
        <v>482.95945945945948</v>
      </c>
      <c r="E68" s="13">
        <f t="shared" si="13"/>
        <v>181.59275675675676</v>
      </c>
      <c r="F68" s="13">
        <v>55</v>
      </c>
      <c r="G68" s="14">
        <f t="shared" si="14"/>
        <v>1384.1044324324325</v>
      </c>
      <c r="H68" s="34">
        <f t="shared" si="15"/>
        <v>276.82088648648653</v>
      </c>
      <c r="I68" s="15">
        <f t="shared" si="16"/>
        <v>1660.9253189189189</v>
      </c>
      <c r="J68" s="16">
        <f t="shared" si="17"/>
        <v>1051.8283243243245</v>
      </c>
      <c r="K68" s="33">
        <f t="shared" si="18"/>
        <v>210.36566486486493</v>
      </c>
      <c r="L68" s="17">
        <f t="shared" si="19"/>
        <v>1262.1939891891893</v>
      </c>
      <c r="M68" s="23">
        <f t="shared" si="11"/>
        <v>719.55221621621627</v>
      </c>
      <c r="N68" s="32">
        <f t="shared" si="20"/>
        <v>143.91044324324326</v>
      </c>
      <c r="O68" s="27">
        <f t="shared" si="21"/>
        <v>863.46265945945947</v>
      </c>
    </row>
    <row r="69" spans="1:15" x14ac:dyDescent="0.25">
      <c r="A69" s="49">
        <v>8</v>
      </c>
      <c r="B69" s="57">
        <v>8.1</v>
      </c>
      <c r="C69" s="56">
        <v>107371</v>
      </c>
      <c r="D69" s="12">
        <f t="shared" si="12"/>
        <v>483.65315315315314</v>
      </c>
      <c r="E69" s="13">
        <f t="shared" si="13"/>
        <v>181.85358558558559</v>
      </c>
      <c r="F69" s="13">
        <v>55</v>
      </c>
      <c r="G69" s="14">
        <f t="shared" si="14"/>
        <v>1386.0134774774774</v>
      </c>
      <c r="H69" s="34">
        <f t="shared" si="15"/>
        <v>277.2026954954955</v>
      </c>
      <c r="I69" s="15">
        <f t="shared" si="16"/>
        <v>1663.2161729729728</v>
      </c>
      <c r="J69" s="16">
        <f t="shared" si="17"/>
        <v>1053.2601081081079</v>
      </c>
      <c r="K69" s="33">
        <f t="shared" si="18"/>
        <v>210.6520216216216</v>
      </c>
      <c r="L69" s="17">
        <f t="shared" si="19"/>
        <v>1263.9121297297295</v>
      </c>
      <c r="M69" s="23">
        <f t="shared" si="11"/>
        <v>720.5067387387387</v>
      </c>
      <c r="N69" s="32">
        <f t="shared" si="20"/>
        <v>144.10134774774775</v>
      </c>
      <c r="O69" s="27">
        <f t="shared" si="21"/>
        <v>864.6080864864864</v>
      </c>
    </row>
    <row r="70" spans="1:15" x14ac:dyDescent="0.25">
      <c r="A70" s="49"/>
      <c r="B70" s="57">
        <v>8.1999999999999993</v>
      </c>
      <c r="C70" s="56">
        <v>111677</v>
      </c>
      <c r="D70" s="12">
        <f t="shared" si="12"/>
        <v>503.04954954954957</v>
      </c>
      <c r="E70" s="13">
        <f t="shared" si="13"/>
        <v>189.14663063063063</v>
      </c>
      <c r="F70" s="13">
        <v>55</v>
      </c>
      <c r="G70" s="14">
        <f t="shared" si="14"/>
        <v>1439.3923603603603</v>
      </c>
      <c r="H70" s="34">
        <f t="shared" si="15"/>
        <v>287.87847207207204</v>
      </c>
      <c r="I70" s="15">
        <f t="shared" si="16"/>
        <v>1727.2708324324324</v>
      </c>
      <c r="J70" s="16">
        <f t="shared" si="17"/>
        <v>1093.2942702702703</v>
      </c>
      <c r="K70" s="33">
        <f t="shared" si="18"/>
        <v>218.65885405405407</v>
      </c>
      <c r="L70" s="17">
        <f t="shared" si="19"/>
        <v>1311.9531243243243</v>
      </c>
      <c r="M70" s="23">
        <f t="shared" si="11"/>
        <v>747.19618018018014</v>
      </c>
      <c r="N70" s="32">
        <f t="shared" si="20"/>
        <v>149.43923603603602</v>
      </c>
      <c r="O70" s="27">
        <f t="shared" si="21"/>
        <v>896.63541621621619</v>
      </c>
    </row>
    <row r="71" spans="1:15" x14ac:dyDescent="0.25">
      <c r="A71" s="49"/>
      <c r="B71" s="57">
        <v>8.3000000000000007</v>
      </c>
      <c r="C71" s="56">
        <v>115989</v>
      </c>
      <c r="D71" s="12">
        <f t="shared" si="12"/>
        <v>522.47297297297303</v>
      </c>
      <c r="E71" s="13">
        <f t="shared" si="13"/>
        <v>196.44983783783786</v>
      </c>
      <c r="F71" s="13">
        <v>55</v>
      </c>
      <c r="G71" s="14">
        <f t="shared" si="14"/>
        <v>1492.8456216216218</v>
      </c>
      <c r="H71" s="34">
        <f t="shared" si="15"/>
        <v>298.56912432432438</v>
      </c>
      <c r="I71" s="15">
        <f t="shared" si="16"/>
        <v>1791.4147459459462</v>
      </c>
      <c r="J71" s="16">
        <f t="shared" si="17"/>
        <v>1133.3842162162164</v>
      </c>
      <c r="K71" s="33">
        <f t="shared" si="18"/>
        <v>226.6768432432433</v>
      </c>
      <c r="L71" s="17">
        <f t="shared" si="19"/>
        <v>1360.0610594594596</v>
      </c>
      <c r="M71" s="23">
        <f t="shared" si="11"/>
        <v>773.92281081081092</v>
      </c>
      <c r="N71" s="32">
        <f t="shared" si="20"/>
        <v>154.78456216216219</v>
      </c>
      <c r="O71" s="27">
        <f t="shared" si="21"/>
        <v>928.70737297297308</v>
      </c>
    </row>
    <row r="72" spans="1:15" x14ac:dyDescent="0.25">
      <c r="A72" s="49"/>
      <c r="B72" s="57">
        <v>8.4</v>
      </c>
      <c r="C72" s="56">
        <v>120297</v>
      </c>
      <c r="D72" s="12">
        <f t="shared" si="12"/>
        <v>541.87837837837833</v>
      </c>
      <c r="E72" s="13">
        <f t="shared" si="13"/>
        <v>203.74627027027026</v>
      </c>
      <c r="F72" s="13">
        <v>55</v>
      </c>
      <c r="G72" s="14">
        <f t="shared" si="14"/>
        <v>1546.2492972972973</v>
      </c>
      <c r="H72" s="34">
        <f t="shared" si="15"/>
        <v>309.24985945945946</v>
      </c>
      <c r="I72" s="15">
        <f t="shared" si="16"/>
        <v>1855.4991567567567</v>
      </c>
      <c r="J72" s="16">
        <f t="shared" si="17"/>
        <v>1173.4369729729729</v>
      </c>
      <c r="K72" s="33">
        <f t="shared" si="18"/>
        <v>234.68739459459459</v>
      </c>
      <c r="L72" s="17">
        <f t="shared" si="19"/>
        <v>1408.1243675675673</v>
      </c>
      <c r="M72" s="23">
        <f t="shared" si="11"/>
        <v>800.62464864864864</v>
      </c>
      <c r="N72" s="32">
        <f t="shared" si="20"/>
        <v>160.12492972972973</v>
      </c>
      <c r="O72" s="27">
        <f t="shared" si="21"/>
        <v>960.74957837837837</v>
      </c>
    </row>
    <row r="73" spans="1:15" x14ac:dyDescent="0.25">
      <c r="A73" s="49"/>
      <c r="B73" s="57">
        <v>8.5</v>
      </c>
      <c r="C73" s="56">
        <v>124606</v>
      </c>
      <c r="D73" s="12">
        <f t="shared" si="12"/>
        <v>561.2882882882883</v>
      </c>
      <c r="E73" s="13">
        <f t="shared" si="13"/>
        <v>211.04439639639639</v>
      </c>
      <c r="F73" s="13">
        <v>55</v>
      </c>
      <c r="G73" s="14">
        <f t="shared" si="14"/>
        <v>1599.6653693693693</v>
      </c>
      <c r="H73" s="34">
        <f t="shared" si="15"/>
        <v>319.93307387387387</v>
      </c>
      <c r="I73" s="15">
        <f t="shared" si="16"/>
        <v>1919.5984432432431</v>
      </c>
      <c r="J73" s="16">
        <f t="shared" si="17"/>
        <v>1213.4990270270268</v>
      </c>
      <c r="K73" s="33">
        <f t="shared" si="18"/>
        <v>242.69980540540539</v>
      </c>
      <c r="L73" s="17">
        <f t="shared" si="19"/>
        <v>1456.1988324324323</v>
      </c>
      <c r="M73" s="23">
        <f t="shared" si="11"/>
        <v>827.33268468468464</v>
      </c>
      <c r="N73" s="32">
        <f t="shared" si="20"/>
        <v>165.46653693693693</v>
      </c>
      <c r="O73" s="27">
        <f t="shared" si="21"/>
        <v>992.79922162162154</v>
      </c>
    </row>
    <row r="74" spans="1:15" x14ac:dyDescent="0.25">
      <c r="A74" s="49">
        <v>9</v>
      </c>
      <c r="B74" s="57">
        <v>9.1</v>
      </c>
      <c r="C74" s="56">
        <v>124784</v>
      </c>
      <c r="D74" s="12">
        <f t="shared" si="12"/>
        <v>562.09009009009014</v>
      </c>
      <c r="E74" s="13">
        <f t="shared" si="13"/>
        <v>211.3458738738739</v>
      </c>
      <c r="F74" s="13">
        <v>55</v>
      </c>
      <c r="G74" s="14">
        <f t="shared" si="14"/>
        <v>1601.871927927928</v>
      </c>
      <c r="H74" s="34">
        <f t="shared" si="15"/>
        <v>320.37438558558563</v>
      </c>
      <c r="I74" s="15">
        <f t="shared" si="16"/>
        <v>1922.2463135135135</v>
      </c>
      <c r="J74" s="16">
        <f t="shared" si="17"/>
        <v>1215.1539459459459</v>
      </c>
      <c r="K74" s="33">
        <f t="shared" si="18"/>
        <v>243.03078918918919</v>
      </c>
      <c r="L74" s="17">
        <f t="shared" si="19"/>
        <v>1458.184735135135</v>
      </c>
      <c r="M74" s="23">
        <f t="shared" si="11"/>
        <v>828.43596396396401</v>
      </c>
      <c r="N74" s="32">
        <f t="shared" si="20"/>
        <v>165.68719279279281</v>
      </c>
      <c r="O74" s="27">
        <f t="shared" si="21"/>
        <v>994.12315675675677</v>
      </c>
    </row>
    <row r="75" spans="1:15" x14ac:dyDescent="0.25">
      <c r="A75" s="49"/>
      <c r="B75" s="57">
        <v>9.1999999999999993</v>
      </c>
      <c r="C75" s="56">
        <v>127767</v>
      </c>
      <c r="D75" s="12">
        <f t="shared" si="12"/>
        <v>575.52702702702697</v>
      </c>
      <c r="E75" s="13">
        <f t="shared" si="13"/>
        <v>216.39816216216215</v>
      </c>
      <c r="F75" s="13">
        <v>55</v>
      </c>
      <c r="G75" s="14">
        <f t="shared" si="14"/>
        <v>1638.8503783783783</v>
      </c>
      <c r="H75" s="34">
        <f t="shared" si="15"/>
        <v>327.77007567567568</v>
      </c>
      <c r="I75" s="15">
        <f t="shared" si="16"/>
        <v>1966.6204540540539</v>
      </c>
      <c r="J75" s="16">
        <f t="shared" si="17"/>
        <v>1242.8877837837838</v>
      </c>
      <c r="K75" s="33">
        <f t="shared" si="18"/>
        <v>248.57755675675676</v>
      </c>
      <c r="L75" s="17">
        <f t="shared" si="19"/>
        <v>1491.4653405405406</v>
      </c>
      <c r="M75" s="23">
        <f t="shared" si="11"/>
        <v>846.92518918918915</v>
      </c>
      <c r="N75" s="32">
        <f t="shared" si="20"/>
        <v>169.38503783783784</v>
      </c>
      <c r="O75" s="27">
        <f t="shared" si="21"/>
        <v>1016.3102270270269</v>
      </c>
    </row>
    <row r="76" spans="1:15" x14ac:dyDescent="0.25">
      <c r="A76" s="49"/>
      <c r="B76" s="57">
        <v>9.3000000000000007</v>
      </c>
      <c r="C76" s="56">
        <v>130753</v>
      </c>
      <c r="D76" s="12">
        <f t="shared" si="12"/>
        <v>588.97747747747746</v>
      </c>
      <c r="E76" s="13">
        <f t="shared" si="13"/>
        <v>221.45553153153153</v>
      </c>
      <c r="F76" s="13">
        <v>55</v>
      </c>
      <c r="G76" s="14">
        <f t="shared" si="14"/>
        <v>1675.8660180180179</v>
      </c>
      <c r="H76" s="34">
        <f t="shared" si="15"/>
        <v>335.17320360360361</v>
      </c>
      <c r="I76" s="15">
        <f t="shared" si="16"/>
        <v>2011.0392216216214</v>
      </c>
      <c r="J76" s="16">
        <f t="shared" si="17"/>
        <v>1270.6495135135135</v>
      </c>
      <c r="K76" s="33">
        <f t="shared" si="18"/>
        <v>254.12990270270271</v>
      </c>
      <c r="L76" s="17">
        <f t="shared" si="19"/>
        <v>1524.7794162162163</v>
      </c>
      <c r="M76" s="23">
        <f t="shared" si="11"/>
        <v>865.43300900900897</v>
      </c>
      <c r="N76" s="32">
        <f t="shared" si="20"/>
        <v>173.08660180180181</v>
      </c>
      <c r="O76" s="27">
        <f t="shared" si="21"/>
        <v>1038.5196108108107</v>
      </c>
    </row>
    <row r="77" spans="1:15" x14ac:dyDescent="0.25">
      <c r="A77" s="49"/>
      <c r="B77" s="57">
        <v>9.4</v>
      </c>
      <c r="C77" s="56">
        <v>133441</v>
      </c>
      <c r="D77" s="12">
        <f t="shared" si="12"/>
        <v>601.08558558558559</v>
      </c>
      <c r="E77" s="13">
        <f t="shared" si="13"/>
        <v>226.00818018018018</v>
      </c>
      <c r="F77" s="13">
        <v>55</v>
      </c>
      <c r="G77" s="14">
        <f t="shared" si="14"/>
        <v>1709.1875315315315</v>
      </c>
      <c r="H77" s="34">
        <f t="shared" si="15"/>
        <v>341.8375063063063</v>
      </c>
      <c r="I77" s="15">
        <f t="shared" si="16"/>
        <v>2051.0250378378378</v>
      </c>
      <c r="J77" s="16">
        <f t="shared" si="17"/>
        <v>1295.6406486486485</v>
      </c>
      <c r="K77" s="33">
        <f t="shared" si="18"/>
        <v>259.12812972972972</v>
      </c>
      <c r="L77" s="17">
        <f t="shared" si="19"/>
        <v>1554.7687783783781</v>
      </c>
      <c r="M77" s="23">
        <f t="shared" si="11"/>
        <v>882.09376576576574</v>
      </c>
      <c r="N77" s="32">
        <f t="shared" si="20"/>
        <v>176.41875315315315</v>
      </c>
      <c r="O77" s="27">
        <f t="shared" si="21"/>
        <v>1058.5125189189189</v>
      </c>
    </row>
    <row r="78" spans="1:15" x14ac:dyDescent="0.25">
      <c r="A78" s="49">
        <v>10</v>
      </c>
      <c r="B78" s="57" t="s">
        <v>6</v>
      </c>
      <c r="C78" s="56">
        <v>133490</v>
      </c>
      <c r="D78" s="12">
        <f t="shared" si="12"/>
        <v>601.30630630630628</v>
      </c>
      <c r="E78" s="13">
        <f t="shared" si="13"/>
        <v>226.09117117117117</v>
      </c>
      <c r="F78" s="13">
        <v>55</v>
      </c>
      <c r="G78" s="14">
        <f t="shared" si="14"/>
        <v>1709.7949549549548</v>
      </c>
      <c r="H78" s="34">
        <f t="shared" si="15"/>
        <v>341.95899099099097</v>
      </c>
      <c r="I78" s="15">
        <f t="shared" si="16"/>
        <v>2051.7539459459458</v>
      </c>
      <c r="J78" s="16">
        <f t="shared" si="17"/>
        <v>1296.0962162162161</v>
      </c>
      <c r="K78" s="33">
        <f t="shared" si="18"/>
        <v>259.21924324324323</v>
      </c>
      <c r="L78" s="17">
        <f t="shared" si="19"/>
        <v>1555.3154594594594</v>
      </c>
      <c r="M78" s="23">
        <f t="shared" si="11"/>
        <v>882.39747747747742</v>
      </c>
      <c r="N78" s="32">
        <f t="shared" si="20"/>
        <v>176.47949549549548</v>
      </c>
      <c r="O78" s="27">
        <f t="shared" si="21"/>
        <v>1058.8769729729729</v>
      </c>
    </row>
    <row r="79" spans="1:15" x14ac:dyDescent="0.25">
      <c r="A79" s="47"/>
      <c r="B79" s="52"/>
      <c r="C79" s="24"/>
      <c r="D79" s="20" t="s">
        <v>15</v>
      </c>
      <c r="E79" s="21"/>
      <c r="F79" s="21"/>
      <c r="G79" s="21"/>
      <c r="H79" s="36"/>
      <c r="I79" s="28"/>
      <c r="J79" s="21"/>
      <c r="K79" s="36"/>
      <c r="L79" s="28"/>
      <c r="M79" s="21"/>
      <c r="N79" s="36"/>
      <c r="O79" s="29"/>
    </row>
    <row r="80" spans="1:15" x14ac:dyDescent="0.25">
      <c r="A80" s="48"/>
      <c r="B80" s="52"/>
      <c r="C80" s="19"/>
      <c r="D80" s="20" t="s">
        <v>30</v>
      </c>
      <c r="E80" s="19"/>
      <c r="F80" s="19"/>
      <c r="G80" s="19"/>
      <c r="H80" s="36"/>
      <c r="I80" s="19"/>
      <c r="J80" s="21"/>
      <c r="K80" s="36"/>
      <c r="L80" s="21"/>
      <c r="M80" s="19"/>
      <c r="N80" s="36"/>
      <c r="O80" s="19"/>
    </row>
    <row r="81" spans="1:15" x14ac:dyDescent="0.25">
      <c r="A81" s="48"/>
      <c r="B81" s="52"/>
      <c r="C81" s="19"/>
      <c r="D81" s="20"/>
      <c r="E81" s="19"/>
      <c r="F81" s="19"/>
      <c r="G81" s="19"/>
      <c r="H81" s="36"/>
      <c r="I81" s="19"/>
      <c r="J81" s="21"/>
      <c r="K81" s="36"/>
      <c r="L81" s="21"/>
      <c r="M81" s="19"/>
      <c r="N81" s="36"/>
      <c r="O81" s="19"/>
    </row>
  </sheetData>
  <mergeCells count="10">
    <mergeCell ref="A1:O1"/>
    <mergeCell ref="A2:O2"/>
    <mergeCell ref="G3:I3"/>
    <mergeCell ref="J3:L3"/>
    <mergeCell ref="M3:O3"/>
    <mergeCell ref="A34:O34"/>
    <mergeCell ref="G36:I36"/>
    <mergeCell ref="J36:L36"/>
    <mergeCell ref="M36:O36"/>
    <mergeCell ref="A35:O35"/>
  </mergeCells>
  <pageMargins left="0.70866141732283472" right="0.70866141732283472" top="0.74803149606299213" bottom="0.74803149606299213" header="0.31496062992125984" footer="0.31496062992125984"/>
  <pageSetup paperSize="9" scale="57" fitToHeight="4" orientation="landscape" r:id="rId1"/>
  <rowBreaks count="1" manualBreakCount="1">
    <brk id="3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Q83"/>
  <sheetViews>
    <sheetView tabSelected="1" zoomScaleNormal="100" workbookViewId="0">
      <selection activeCell="A2" sqref="A2:O2"/>
    </sheetView>
  </sheetViews>
  <sheetFormatPr defaultRowHeight="15" x14ac:dyDescent="0.25"/>
  <cols>
    <col min="1" max="1" width="9.140625" style="50"/>
    <col min="2" max="3" width="9.28515625" bestFit="1" customWidth="1"/>
    <col min="4" max="4" width="12.28515625" customWidth="1"/>
    <col min="5" max="5" width="10.42578125" bestFit="1" customWidth="1"/>
    <col min="6" max="6" width="13.28515625" customWidth="1"/>
    <col min="7" max="7" width="22.28515625" bestFit="1" customWidth="1"/>
    <col min="8" max="8" width="13.5703125" style="37" customWidth="1"/>
    <col min="9" max="9" width="9.28515625" bestFit="1" customWidth="1"/>
    <col min="10" max="10" width="22.42578125" customWidth="1"/>
    <col min="11" max="11" width="13.5703125" style="37" customWidth="1"/>
    <col min="12" max="12" width="9.28515625" bestFit="1" customWidth="1"/>
    <col min="13" max="13" width="22.28515625" bestFit="1" customWidth="1"/>
    <col min="14" max="14" width="13.5703125" style="37" customWidth="1"/>
  </cols>
  <sheetData>
    <row r="1" spans="1:15" s="44" customFormat="1" ht="21" x14ac:dyDescent="0.35">
      <c r="A1" s="66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x14ac:dyDescent="0.25">
      <c r="A2" s="65" t="s">
        <v>45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71" t="s">
        <v>40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x14ac:dyDescent="0.25">
      <c r="A4" s="45"/>
      <c r="B4" s="1"/>
      <c r="C4" s="1"/>
      <c r="D4" s="2"/>
      <c r="E4" s="1"/>
      <c r="F4" s="1"/>
      <c r="G4" s="72" t="s">
        <v>0</v>
      </c>
      <c r="H4" s="73"/>
      <c r="I4" s="74"/>
      <c r="J4" s="75" t="s">
        <v>1</v>
      </c>
      <c r="K4" s="76"/>
      <c r="L4" s="77"/>
      <c r="M4" s="70" t="s">
        <v>2</v>
      </c>
      <c r="N4" s="70"/>
      <c r="O4" s="70"/>
    </row>
    <row r="5" spans="1:15" s="43" customFormat="1" ht="60" x14ac:dyDescent="0.25">
      <c r="A5" s="3" t="s">
        <v>3</v>
      </c>
      <c r="B5" s="4" t="s">
        <v>24</v>
      </c>
      <c r="C5" s="4" t="s">
        <v>4</v>
      </c>
      <c r="D5" s="5" t="s">
        <v>31</v>
      </c>
      <c r="E5" s="4" t="s">
        <v>34</v>
      </c>
      <c r="F5" s="4" t="s">
        <v>37</v>
      </c>
      <c r="G5" s="6" t="s">
        <v>26</v>
      </c>
      <c r="H5" s="35" t="s">
        <v>28</v>
      </c>
      <c r="I5" s="22" t="s">
        <v>42</v>
      </c>
      <c r="J5" s="8" t="s">
        <v>27</v>
      </c>
      <c r="K5" s="38" t="s">
        <v>36</v>
      </c>
      <c r="L5" s="9" t="s">
        <v>42</v>
      </c>
      <c r="M5" s="10" t="s">
        <v>25</v>
      </c>
      <c r="N5" s="41" t="s">
        <v>36</v>
      </c>
      <c r="O5" s="42" t="s">
        <v>42</v>
      </c>
    </row>
    <row r="6" spans="1:15" x14ac:dyDescent="0.25">
      <c r="A6" s="46" t="s">
        <v>5</v>
      </c>
      <c r="B6" s="49" t="s">
        <v>6</v>
      </c>
      <c r="C6" s="55">
        <v>75817</v>
      </c>
      <c r="D6" s="12">
        <f>C6/227</f>
        <v>333.99559471365637</v>
      </c>
      <c r="E6" s="13">
        <f>D6*0.377</f>
        <v>125.91633920704845</v>
      </c>
      <c r="F6" s="13">
        <v>40</v>
      </c>
      <c r="G6" s="14">
        <f>SUM(D6:E6)*2+F6</f>
        <v>959.82386784140965</v>
      </c>
      <c r="H6" s="34">
        <f>G6*0.2</f>
        <v>191.96477356828194</v>
      </c>
      <c r="I6" s="15">
        <f>SUM(G6:H6)</f>
        <v>1151.7886414096915</v>
      </c>
      <c r="J6" s="16">
        <f>((D6+E6)*1.5)+F6</f>
        <v>729.86790088105727</v>
      </c>
      <c r="K6" s="33">
        <f>J6*0.2</f>
        <v>145.97358017621147</v>
      </c>
      <c r="L6" s="17">
        <f>SUM(J6:K6)</f>
        <v>875.84148105726877</v>
      </c>
      <c r="M6" s="23">
        <f>SUM(D6:F6)</f>
        <v>499.91193392070483</v>
      </c>
      <c r="N6" s="32">
        <f>M6*0.2</f>
        <v>99.982386784140971</v>
      </c>
      <c r="O6" s="27">
        <f>SUM(M6:N6)</f>
        <v>599.89432070484577</v>
      </c>
    </row>
    <row r="7" spans="1:15" x14ac:dyDescent="0.25">
      <c r="A7" s="46"/>
      <c r="B7" s="49" t="s">
        <v>16</v>
      </c>
      <c r="C7" s="55">
        <v>80072</v>
      </c>
      <c r="D7" s="12">
        <f t="shared" ref="D7:D30" si="0">C7/227</f>
        <v>352.7400881057269</v>
      </c>
      <c r="E7" s="13">
        <f t="shared" ref="E7:E30" si="1">D7*0.377</f>
        <v>132.98301321585905</v>
      </c>
      <c r="F7" s="13">
        <v>40</v>
      </c>
      <c r="G7" s="14">
        <f t="shared" ref="G7:G30" si="2">SUM(D7:E7)*2+F7</f>
        <v>1011.4462026431719</v>
      </c>
      <c r="H7" s="34">
        <f t="shared" ref="H7:H30" si="3">G7*0.2</f>
        <v>202.28924052863439</v>
      </c>
      <c r="I7" s="15">
        <f t="shared" ref="I7:I30" si="4">SUM(G7:H7)</f>
        <v>1213.7354431718063</v>
      </c>
      <c r="J7" s="16">
        <f t="shared" ref="J7:J30" si="5">((D7+E7)*1.5)+F7</f>
        <v>768.58465198237889</v>
      </c>
      <c r="K7" s="33">
        <f t="shared" ref="K7:K30" si="6">J7*0.2</f>
        <v>153.71693039647579</v>
      </c>
      <c r="L7" s="17">
        <f t="shared" ref="L7:L30" si="7">SUM(J7:K7)</f>
        <v>922.30158237885462</v>
      </c>
      <c r="M7" s="23">
        <f t="shared" ref="M7:M30" si="8">SUM(D7:F7)</f>
        <v>525.723101321586</v>
      </c>
      <c r="N7" s="32">
        <f t="shared" ref="N7:N30" si="9">M7*0.2</f>
        <v>105.14462026431721</v>
      </c>
      <c r="O7" s="27">
        <f t="shared" ref="O7:O30" si="10">SUM(M7:N7)</f>
        <v>630.86772158590315</v>
      </c>
    </row>
    <row r="8" spans="1:15" x14ac:dyDescent="0.25">
      <c r="A8" s="46"/>
      <c r="B8" s="49" t="s">
        <v>17</v>
      </c>
      <c r="C8" s="56">
        <v>84327</v>
      </c>
      <c r="D8" s="12">
        <f t="shared" si="0"/>
        <v>371.48458149779736</v>
      </c>
      <c r="E8" s="13">
        <f t="shared" si="1"/>
        <v>140.04968722466961</v>
      </c>
      <c r="F8" s="13">
        <v>40</v>
      </c>
      <c r="G8" s="14">
        <f t="shared" si="2"/>
        <v>1063.068537444934</v>
      </c>
      <c r="H8" s="34">
        <f t="shared" si="3"/>
        <v>212.61370748898682</v>
      </c>
      <c r="I8" s="15">
        <f t="shared" si="4"/>
        <v>1275.6822449339209</v>
      </c>
      <c r="J8" s="16">
        <f t="shared" si="5"/>
        <v>807.30140308370051</v>
      </c>
      <c r="K8" s="33">
        <f t="shared" si="6"/>
        <v>161.46028061674011</v>
      </c>
      <c r="L8" s="17">
        <f t="shared" si="7"/>
        <v>968.76168370044059</v>
      </c>
      <c r="M8" s="23">
        <f t="shared" si="8"/>
        <v>551.534268722467</v>
      </c>
      <c r="N8" s="32">
        <f t="shared" si="9"/>
        <v>110.30685374449341</v>
      </c>
      <c r="O8" s="27">
        <f t="shared" si="10"/>
        <v>661.84112246696043</v>
      </c>
    </row>
    <row r="9" spans="1:15" x14ac:dyDescent="0.25">
      <c r="A9" s="46"/>
      <c r="B9" s="49" t="s">
        <v>18</v>
      </c>
      <c r="C9" s="56">
        <v>88585</v>
      </c>
      <c r="D9" s="12">
        <f t="shared" si="0"/>
        <v>390.24229074889865</v>
      </c>
      <c r="E9" s="13">
        <f t="shared" si="1"/>
        <v>147.12134361233478</v>
      </c>
      <c r="F9" s="13">
        <v>40</v>
      </c>
      <c r="G9" s="14">
        <f t="shared" si="2"/>
        <v>1114.7272687224668</v>
      </c>
      <c r="H9" s="34">
        <f t="shared" si="3"/>
        <v>222.94545374449336</v>
      </c>
      <c r="I9" s="15">
        <f t="shared" si="4"/>
        <v>1337.6727224669601</v>
      </c>
      <c r="J9" s="16">
        <f t="shared" si="5"/>
        <v>846.04545154185007</v>
      </c>
      <c r="K9" s="33">
        <f t="shared" si="6"/>
        <v>169.20909030837004</v>
      </c>
      <c r="L9" s="17">
        <f t="shared" si="7"/>
        <v>1015.2545418502201</v>
      </c>
      <c r="M9" s="23">
        <f t="shared" si="8"/>
        <v>577.36363436123338</v>
      </c>
      <c r="N9" s="32">
        <f t="shared" si="9"/>
        <v>115.47272687224668</v>
      </c>
      <c r="O9" s="27">
        <f t="shared" si="10"/>
        <v>692.83636123348003</v>
      </c>
    </row>
    <row r="10" spans="1:15" x14ac:dyDescent="0.25">
      <c r="A10" s="46"/>
      <c r="B10" s="49" t="s">
        <v>19</v>
      </c>
      <c r="C10" s="56">
        <v>92042</v>
      </c>
      <c r="D10" s="12">
        <f t="shared" si="0"/>
        <v>405.47136563876654</v>
      </c>
      <c r="E10" s="13">
        <f t="shared" si="1"/>
        <v>152.86270484581499</v>
      </c>
      <c r="F10" s="13">
        <v>40</v>
      </c>
      <c r="G10" s="14">
        <f t="shared" si="2"/>
        <v>1156.668140969163</v>
      </c>
      <c r="H10" s="34">
        <f t="shared" si="3"/>
        <v>231.33362819383262</v>
      </c>
      <c r="I10" s="15">
        <f t="shared" si="4"/>
        <v>1388.0017691629955</v>
      </c>
      <c r="J10" s="16">
        <f t="shared" si="5"/>
        <v>877.50110572687231</v>
      </c>
      <c r="K10" s="33">
        <f t="shared" si="6"/>
        <v>175.50022114537447</v>
      </c>
      <c r="L10" s="17">
        <f t="shared" si="7"/>
        <v>1053.0013268722469</v>
      </c>
      <c r="M10" s="23">
        <f t="shared" si="8"/>
        <v>598.3340704845815</v>
      </c>
      <c r="N10" s="32">
        <f t="shared" si="9"/>
        <v>119.66681409691631</v>
      </c>
      <c r="O10" s="27">
        <f t="shared" si="10"/>
        <v>718.00088458149776</v>
      </c>
    </row>
    <row r="11" spans="1:15" x14ac:dyDescent="0.25">
      <c r="A11" s="46"/>
      <c r="B11" s="49" t="s">
        <v>20</v>
      </c>
      <c r="C11" s="56">
        <v>95501</v>
      </c>
      <c r="D11" s="12">
        <f t="shared" si="0"/>
        <v>420.70925110132157</v>
      </c>
      <c r="E11" s="13">
        <f t="shared" si="1"/>
        <v>158.60738766519825</v>
      </c>
      <c r="F11" s="13">
        <v>40</v>
      </c>
      <c r="G11" s="14">
        <f t="shared" si="2"/>
        <v>1198.6332775330397</v>
      </c>
      <c r="H11" s="34">
        <f t="shared" si="3"/>
        <v>239.72665550660795</v>
      </c>
      <c r="I11" s="15">
        <f t="shared" si="4"/>
        <v>1438.3599330396478</v>
      </c>
      <c r="J11" s="16">
        <f t="shared" si="5"/>
        <v>908.97495814977981</v>
      </c>
      <c r="K11" s="33">
        <f t="shared" si="6"/>
        <v>181.79499162995597</v>
      </c>
      <c r="L11" s="17">
        <f t="shared" si="7"/>
        <v>1090.7699497797357</v>
      </c>
      <c r="M11" s="23">
        <f t="shared" si="8"/>
        <v>619.31663876651987</v>
      </c>
      <c r="N11" s="32">
        <f t="shared" si="9"/>
        <v>123.86332775330398</v>
      </c>
      <c r="O11" s="27">
        <f t="shared" si="10"/>
        <v>743.17996651982389</v>
      </c>
    </row>
    <row r="12" spans="1:15" x14ac:dyDescent="0.25">
      <c r="A12" s="46"/>
      <c r="B12" s="49" t="s">
        <v>21</v>
      </c>
      <c r="C12" s="56">
        <v>98958</v>
      </c>
      <c r="D12" s="12">
        <f t="shared" si="0"/>
        <v>435.9383259911894</v>
      </c>
      <c r="E12" s="13">
        <f t="shared" si="1"/>
        <v>164.34874889867839</v>
      </c>
      <c r="F12" s="13">
        <v>40</v>
      </c>
      <c r="G12" s="14">
        <f t="shared" si="2"/>
        <v>1240.5741497797355</v>
      </c>
      <c r="H12" s="34">
        <f t="shared" si="3"/>
        <v>248.11482995594713</v>
      </c>
      <c r="I12" s="15">
        <f t="shared" si="4"/>
        <v>1488.6889797356826</v>
      </c>
      <c r="J12" s="16">
        <f t="shared" si="5"/>
        <v>940.43061233480171</v>
      </c>
      <c r="K12" s="33">
        <f t="shared" si="6"/>
        <v>188.08612246696035</v>
      </c>
      <c r="L12" s="17">
        <f t="shared" si="7"/>
        <v>1128.5167348017621</v>
      </c>
      <c r="M12" s="23">
        <f t="shared" si="8"/>
        <v>640.28707488986777</v>
      </c>
      <c r="N12" s="32">
        <f t="shared" si="9"/>
        <v>128.05741497797356</v>
      </c>
      <c r="O12" s="27">
        <f t="shared" si="10"/>
        <v>768.34448986784128</v>
      </c>
    </row>
    <row r="13" spans="1:15" x14ac:dyDescent="0.25">
      <c r="A13" s="46"/>
      <c r="B13" s="49" t="s">
        <v>22</v>
      </c>
      <c r="C13" s="56">
        <v>102412</v>
      </c>
      <c r="D13" s="12">
        <f t="shared" si="0"/>
        <v>451.15418502202641</v>
      </c>
      <c r="E13" s="13">
        <f t="shared" si="1"/>
        <v>170.08512775330396</v>
      </c>
      <c r="F13" s="13">
        <v>40</v>
      </c>
      <c r="G13" s="14">
        <f t="shared" si="2"/>
        <v>1282.4786255506608</v>
      </c>
      <c r="H13" s="34">
        <f t="shared" si="3"/>
        <v>256.49572511013218</v>
      </c>
      <c r="I13" s="15">
        <f t="shared" si="4"/>
        <v>1538.9743506607929</v>
      </c>
      <c r="J13" s="16">
        <f t="shared" si="5"/>
        <v>971.85896916299566</v>
      </c>
      <c r="K13" s="33">
        <f t="shared" si="6"/>
        <v>194.37179383259914</v>
      </c>
      <c r="L13" s="17">
        <f t="shared" si="7"/>
        <v>1166.2307629955949</v>
      </c>
      <c r="M13" s="23">
        <f t="shared" si="8"/>
        <v>661.2393127753304</v>
      </c>
      <c r="N13" s="32">
        <f t="shared" si="9"/>
        <v>132.24786255506609</v>
      </c>
      <c r="O13" s="27">
        <f t="shared" si="10"/>
        <v>793.48717533039644</v>
      </c>
    </row>
    <row r="14" spans="1:15" x14ac:dyDescent="0.25">
      <c r="A14" s="46" t="s">
        <v>7</v>
      </c>
      <c r="B14" s="49" t="s">
        <v>6</v>
      </c>
      <c r="C14" s="56">
        <v>107734</v>
      </c>
      <c r="D14" s="12">
        <f t="shared" si="0"/>
        <v>474.59911894273125</v>
      </c>
      <c r="E14" s="13">
        <f t="shared" si="1"/>
        <v>178.92386784140967</v>
      </c>
      <c r="F14" s="13">
        <v>40</v>
      </c>
      <c r="G14" s="14">
        <f t="shared" si="2"/>
        <v>1347.0459735682819</v>
      </c>
      <c r="H14" s="34">
        <f t="shared" si="3"/>
        <v>269.4091947136564</v>
      </c>
      <c r="I14" s="15">
        <f t="shared" si="4"/>
        <v>1616.4551682819383</v>
      </c>
      <c r="J14" s="16">
        <f t="shared" si="5"/>
        <v>1020.2844801762114</v>
      </c>
      <c r="K14" s="33">
        <f t="shared" si="6"/>
        <v>204.05689603524229</v>
      </c>
      <c r="L14" s="17">
        <f t="shared" si="7"/>
        <v>1224.3413762114537</v>
      </c>
      <c r="M14" s="23">
        <f t="shared" si="8"/>
        <v>693.52298678414093</v>
      </c>
      <c r="N14" s="32">
        <f t="shared" si="9"/>
        <v>138.7045973568282</v>
      </c>
      <c r="O14" s="27">
        <f t="shared" si="10"/>
        <v>832.22758414096916</v>
      </c>
    </row>
    <row r="15" spans="1:15" x14ac:dyDescent="0.25">
      <c r="A15" s="46"/>
      <c r="B15" s="49" t="s">
        <v>16</v>
      </c>
      <c r="C15" s="56">
        <v>111728</v>
      </c>
      <c r="D15" s="12">
        <f t="shared" si="0"/>
        <v>492.19383259911893</v>
      </c>
      <c r="E15" s="13">
        <f t="shared" si="1"/>
        <v>185.55707488986783</v>
      </c>
      <c r="F15" s="13">
        <v>40</v>
      </c>
      <c r="G15" s="14">
        <f t="shared" si="2"/>
        <v>1395.5018149779735</v>
      </c>
      <c r="H15" s="34">
        <f t="shared" si="3"/>
        <v>279.10036299559471</v>
      </c>
      <c r="I15" s="15">
        <f t="shared" si="4"/>
        <v>1674.6021779735681</v>
      </c>
      <c r="J15" s="16">
        <f t="shared" si="5"/>
        <v>1056.6263612334801</v>
      </c>
      <c r="K15" s="33">
        <f t="shared" si="6"/>
        <v>211.32527224669604</v>
      </c>
      <c r="L15" s="17">
        <f t="shared" si="7"/>
        <v>1267.951633480176</v>
      </c>
      <c r="M15" s="23">
        <f t="shared" si="8"/>
        <v>717.75090748898674</v>
      </c>
      <c r="N15" s="32">
        <f t="shared" si="9"/>
        <v>143.55018149779735</v>
      </c>
      <c r="O15" s="27">
        <f t="shared" si="10"/>
        <v>861.30108898678407</v>
      </c>
    </row>
    <row r="16" spans="1:15" x14ac:dyDescent="0.25">
      <c r="A16" s="46"/>
      <c r="B16" s="49" t="s">
        <v>17</v>
      </c>
      <c r="C16" s="56">
        <v>115711</v>
      </c>
      <c r="D16" s="12">
        <f t="shared" si="0"/>
        <v>509.7400881057269</v>
      </c>
      <c r="E16" s="13">
        <f t="shared" si="1"/>
        <v>192.17201321585904</v>
      </c>
      <c r="F16" s="13">
        <v>40</v>
      </c>
      <c r="G16" s="14">
        <f t="shared" si="2"/>
        <v>1443.8242026431719</v>
      </c>
      <c r="H16" s="34">
        <f t="shared" si="3"/>
        <v>288.76484052863441</v>
      </c>
      <c r="I16" s="15">
        <f t="shared" si="4"/>
        <v>1732.5890431718062</v>
      </c>
      <c r="J16" s="16">
        <f t="shared" si="5"/>
        <v>1092.868151982379</v>
      </c>
      <c r="K16" s="33">
        <f t="shared" si="6"/>
        <v>218.57363039647581</v>
      </c>
      <c r="L16" s="17">
        <f t="shared" si="7"/>
        <v>1311.4417823788549</v>
      </c>
      <c r="M16" s="23">
        <f t="shared" si="8"/>
        <v>741.91210132158596</v>
      </c>
      <c r="N16" s="32">
        <f t="shared" si="9"/>
        <v>148.3824202643172</v>
      </c>
      <c r="O16" s="27">
        <f t="shared" si="10"/>
        <v>890.29452158590311</v>
      </c>
    </row>
    <row r="17" spans="1:17" x14ac:dyDescent="0.25">
      <c r="A17" s="46"/>
      <c r="B17" s="49" t="s">
        <v>18</v>
      </c>
      <c r="C17" s="56">
        <v>119704</v>
      </c>
      <c r="D17" s="12">
        <f t="shared" si="0"/>
        <v>527.33039647577095</v>
      </c>
      <c r="E17" s="13">
        <f t="shared" si="1"/>
        <v>198.80355947136565</v>
      </c>
      <c r="F17" s="13">
        <v>40</v>
      </c>
      <c r="G17" s="14">
        <f t="shared" si="2"/>
        <v>1492.2679118942733</v>
      </c>
      <c r="H17" s="34">
        <f t="shared" si="3"/>
        <v>298.45358237885466</v>
      </c>
      <c r="I17" s="15">
        <f t="shared" si="4"/>
        <v>1790.721494273128</v>
      </c>
      <c r="J17" s="16">
        <f t="shared" si="5"/>
        <v>1129.200933920705</v>
      </c>
      <c r="K17" s="33">
        <f t="shared" si="6"/>
        <v>225.840186784141</v>
      </c>
      <c r="L17" s="17">
        <f t="shared" si="7"/>
        <v>1355.041120704846</v>
      </c>
      <c r="M17" s="23">
        <f t="shared" si="8"/>
        <v>766.13395594713666</v>
      </c>
      <c r="N17" s="32">
        <f t="shared" si="9"/>
        <v>153.22679118942733</v>
      </c>
      <c r="O17" s="27">
        <f t="shared" si="10"/>
        <v>919.36074713656399</v>
      </c>
    </row>
    <row r="18" spans="1:17" x14ac:dyDescent="0.25">
      <c r="A18" s="46"/>
      <c r="B18" s="49" t="s">
        <v>19</v>
      </c>
      <c r="C18" s="56">
        <v>123693</v>
      </c>
      <c r="D18" s="12">
        <f t="shared" si="0"/>
        <v>544.90308370044056</v>
      </c>
      <c r="E18" s="13">
        <f t="shared" si="1"/>
        <v>205.42846255506609</v>
      </c>
      <c r="F18" s="13">
        <v>40</v>
      </c>
      <c r="G18" s="14">
        <f t="shared" si="2"/>
        <v>1540.6630925110132</v>
      </c>
      <c r="H18" s="34">
        <f t="shared" si="3"/>
        <v>308.13261850220266</v>
      </c>
      <c r="I18" s="15">
        <f t="shared" si="4"/>
        <v>1848.7957110132159</v>
      </c>
      <c r="J18" s="16">
        <f t="shared" si="5"/>
        <v>1165.49731938326</v>
      </c>
      <c r="K18" s="33">
        <f t="shared" si="6"/>
        <v>233.09946387665201</v>
      </c>
      <c r="L18" s="17">
        <f t="shared" si="7"/>
        <v>1398.5967832599119</v>
      </c>
      <c r="M18" s="23">
        <f t="shared" si="8"/>
        <v>790.33154625550662</v>
      </c>
      <c r="N18" s="32">
        <f t="shared" si="9"/>
        <v>158.06630925110133</v>
      </c>
      <c r="O18" s="27">
        <f t="shared" si="10"/>
        <v>948.39785550660793</v>
      </c>
    </row>
    <row r="19" spans="1:17" x14ac:dyDescent="0.25">
      <c r="A19" s="46"/>
      <c r="B19" s="49" t="s">
        <v>20</v>
      </c>
      <c r="C19" s="56">
        <v>127683</v>
      </c>
      <c r="D19" s="12">
        <f t="shared" si="0"/>
        <v>562.4801762114538</v>
      </c>
      <c r="E19" s="13">
        <f t="shared" si="1"/>
        <v>212.05502643171809</v>
      </c>
      <c r="F19" s="13">
        <v>40</v>
      </c>
      <c r="G19" s="14">
        <f t="shared" si="2"/>
        <v>1589.0704052863439</v>
      </c>
      <c r="H19" s="34">
        <f t="shared" si="3"/>
        <v>317.81408105726882</v>
      </c>
      <c r="I19" s="15">
        <f t="shared" si="4"/>
        <v>1906.8844863436127</v>
      </c>
      <c r="J19" s="16">
        <f t="shared" si="5"/>
        <v>1201.8028039647579</v>
      </c>
      <c r="K19" s="33">
        <f t="shared" si="6"/>
        <v>240.36056079295159</v>
      </c>
      <c r="L19" s="17">
        <f t="shared" si="7"/>
        <v>1442.1633647577096</v>
      </c>
      <c r="M19" s="23">
        <f t="shared" si="8"/>
        <v>814.53520264317194</v>
      </c>
      <c r="N19" s="32">
        <f t="shared" si="9"/>
        <v>162.90704052863441</v>
      </c>
      <c r="O19" s="27">
        <f t="shared" si="10"/>
        <v>977.44224317180635</v>
      </c>
    </row>
    <row r="20" spans="1:17" x14ac:dyDescent="0.25">
      <c r="A20" s="46" t="s">
        <v>8</v>
      </c>
      <c r="B20" s="49" t="s">
        <v>6</v>
      </c>
      <c r="C20" s="56">
        <v>131671</v>
      </c>
      <c r="D20" s="12">
        <f t="shared" si="0"/>
        <v>580.04845814977978</v>
      </c>
      <c r="E20" s="13">
        <f t="shared" si="1"/>
        <v>218.67826872246698</v>
      </c>
      <c r="F20" s="13">
        <v>40</v>
      </c>
      <c r="G20" s="14">
        <f t="shared" si="2"/>
        <v>1637.4534537444936</v>
      </c>
      <c r="H20" s="34">
        <f t="shared" si="3"/>
        <v>327.49069074889871</v>
      </c>
      <c r="I20" s="15">
        <f t="shared" si="4"/>
        <v>1964.9441444933923</v>
      </c>
      <c r="J20" s="16">
        <f t="shared" si="5"/>
        <v>1238.0900903083702</v>
      </c>
      <c r="K20" s="33">
        <f t="shared" si="6"/>
        <v>247.61801806167406</v>
      </c>
      <c r="L20" s="17">
        <f t="shared" si="7"/>
        <v>1485.7081083700443</v>
      </c>
      <c r="M20" s="23">
        <f t="shared" si="8"/>
        <v>838.72672687224679</v>
      </c>
      <c r="N20" s="32">
        <f t="shared" si="9"/>
        <v>167.74534537444936</v>
      </c>
      <c r="O20" s="27">
        <f t="shared" si="10"/>
        <v>1006.4720722466961</v>
      </c>
    </row>
    <row r="21" spans="1:17" x14ac:dyDescent="0.25">
      <c r="A21" s="46"/>
      <c r="B21" s="49" t="s">
        <v>16</v>
      </c>
      <c r="C21" s="56">
        <v>135664</v>
      </c>
      <c r="D21" s="12">
        <f t="shared" si="0"/>
        <v>597.63876651982378</v>
      </c>
      <c r="E21" s="13">
        <f t="shared" si="1"/>
        <v>225.30981497797356</v>
      </c>
      <c r="F21" s="13">
        <v>40</v>
      </c>
      <c r="G21" s="14">
        <f t="shared" si="2"/>
        <v>1685.8971629955947</v>
      </c>
      <c r="H21" s="34">
        <f t="shared" si="3"/>
        <v>337.17943259911897</v>
      </c>
      <c r="I21" s="15">
        <f t="shared" si="4"/>
        <v>2023.0765955947136</v>
      </c>
      <c r="J21" s="16">
        <f t="shared" si="5"/>
        <v>1274.422872246696</v>
      </c>
      <c r="K21" s="33">
        <f t="shared" si="6"/>
        <v>254.8845744493392</v>
      </c>
      <c r="L21" s="17">
        <f t="shared" si="7"/>
        <v>1529.3074466960352</v>
      </c>
      <c r="M21" s="23">
        <f t="shared" si="8"/>
        <v>862.94858149779736</v>
      </c>
      <c r="N21" s="32">
        <f t="shared" si="9"/>
        <v>172.58971629955948</v>
      </c>
      <c r="O21" s="27">
        <f t="shared" si="10"/>
        <v>1035.5382977973568</v>
      </c>
    </row>
    <row r="22" spans="1:17" x14ac:dyDescent="0.25">
      <c r="A22" s="46"/>
      <c r="B22" s="49" t="s">
        <v>17</v>
      </c>
      <c r="C22" s="56">
        <v>139649</v>
      </c>
      <c r="D22" s="12">
        <f t="shared" si="0"/>
        <v>615.19383259911899</v>
      </c>
      <c r="E22" s="13">
        <f t="shared" si="1"/>
        <v>231.92807488986787</v>
      </c>
      <c r="F22" s="13">
        <v>40</v>
      </c>
      <c r="G22" s="14">
        <f t="shared" si="2"/>
        <v>1734.2438149779737</v>
      </c>
      <c r="H22" s="34">
        <f t="shared" si="3"/>
        <v>346.84876299559477</v>
      </c>
      <c r="I22" s="15">
        <f t="shared" si="4"/>
        <v>2081.0925779735685</v>
      </c>
      <c r="J22" s="16">
        <f t="shared" si="5"/>
        <v>1310.6828612334803</v>
      </c>
      <c r="K22" s="33">
        <f t="shared" si="6"/>
        <v>262.13657224669606</v>
      </c>
      <c r="L22" s="17">
        <f t="shared" si="7"/>
        <v>1572.8194334801763</v>
      </c>
      <c r="M22" s="23">
        <f t="shared" si="8"/>
        <v>887.12190748898684</v>
      </c>
      <c r="N22" s="32">
        <f t="shared" si="9"/>
        <v>177.42438149779738</v>
      </c>
      <c r="O22" s="27">
        <f t="shared" si="10"/>
        <v>1064.5462889867842</v>
      </c>
    </row>
    <row r="23" spans="1:17" x14ac:dyDescent="0.25">
      <c r="A23" s="46"/>
      <c r="B23" s="49" t="s">
        <v>18</v>
      </c>
      <c r="C23" s="56">
        <v>143643</v>
      </c>
      <c r="D23" s="12">
        <f t="shared" si="0"/>
        <v>632.78854625550662</v>
      </c>
      <c r="E23" s="13">
        <f t="shared" si="1"/>
        <v>238.561281938326</v>
      </c>
      <c r="F23" s="13">
        <v>40</v>
      </c>
      <c r="G23" s="14">
        <f t="shared" si="2"/>
        <v>1782.6996563876653</v>
      </c>
      <c r="H23" s="34">
        <f t="shared" si="3"/>
        <v>356.53993127753307</v>
      </c>
      <c r="I23" s="15">
        <f t="shared" si="4"/>
        <v>2139.2395876651985</v>
      </c>
      <c r="J23" s="16">
        <f t="shared" si="5"/>
        <v>1347.0247422907489</v>
      </c>
      <c r="K23" s="33">
        <f t="shared" si="6"/>
        <v>269.40494845814982</v>
      </c>
      <c r="L23" s="17">
        <f t="shared" si="7"/>
        <v>1616.4296907488988</v>
      </c>
      <c r="M23" s="23">
        <f t="shared" si="8"/>
        <v>911.34982819383265</v>
      </c>
      <c r="N23" s="32">
        <f t="shared" si="9"/>
        <v>182.26996563876654</v>
      </c>
      <c r="O23" s="27">
        <f t="shared" si="10"/>
        <v>1093.6197938325993</v>
      </c>
    </row>
    <row r="24" spans="1:17" x14ac:dyDescent="0.25">
      <c r="A24" s="46"/>
      <c r="B24" s="49" t="s">
        <v>19</v>
      </c>
      <c r="C24" s="56">
        <v>147627</v>
      </c>
      <c r="D24" s="12">
        <f t="shared" si="0"/>
        <v>650.33920704845821</v>
      </c>
      <c r="E24" s="13">
        <f t="shared" si="1"/>
        <v>245.17788105726873</v>
      </c>
      <c r="F24" s="13">
        <v>40</v>
      </c>
      <c r="G24" s="14">
        <f t="shared" si="2"/>
        <v>1831.034176211454</v>
      </c>
      <c r="H24" s="34">
        <f t="shared" si="3"/>
        <v>366.20683524229082</v>
      </c>
      <c r="I24" s="15">
        <f t="shared" si="4"/>
        <v>2197.2410114537447</v>
      </c>
      <c r="J24" s="16">
        <f t="shared" si="5"/>
        <v>1383.2756321585905</v>
      </c>
      <c r="K24" s="33">
        <f t="shared" si="6"/>
        <v>276.65512643171809</v>
      </c>
      <c r="L24" s="17">
        <f t="shared" si="7"/>
        <v>1659.9307585903086</v>
      </c>
      <c r="M24" s="23">
        <f t="shared" si="8"/>
        <v>935.517088105727</v>
      </c>
      <c r="N24" s="32">
        <f t="shared" si="9"/>
        <v>187.10341762114541</v>
      </c>
      <c r="O24" s="27">
        <f t="shared" si="10"/>
        <v>1122.6205057268724</v>
      </c>
    </row>
    <row r="25" spans="1:17" x14ac:dyDescent="0.25">
      <c r="A25" s="46"/>
      <c r="B25" s="49" t="s">
        <v>20</v>
      </c>
      <c r="C25" s="56">
        <v>151624</v>
      </c>
      <c r="D25" s="12">
        <f t="shared" si="0"/>
        <v>667.9471365638766</v>
      </c>
      <c r="E25" s="13">
        <f t="shared" si="1"/>
        <v>251.81607048458147</v>
      </c>
      <c r="F25" s="13">
        <v>40</v>
      </c>
      <c r="G25" s="14">
        <f t="shared" si="2"/>
        <v>1879.5264140969161</v>
      </c>
      <c r="H25" s="34">
        <f t="shared" si="3"/>
        <v>375.90528281938327</v>
      </c>
      <c r="I25" s="15">
        <f t="shared" si="4"/>
        <v>2255.4316969162992</v>
      </c>
      <c r="J25" s="16">
        <f t="shared" si="5"/>
        <v>1419.6448105726872</v>
      </c>
      <c r="K25" s="33">
        <f t="shared" si="6"/>
        <v>283.92896211453746</v>
      </c>
      <c r="L25" s="17">
        <f t="shared" si="7"/>
        <v>1703.5737726872246</v>
      </c>
      <c r="M25" s="23">
        <f t="shared" si="8"/>
        <v>959.76320704845807</v>
      </c>
      <c r="N25" s="32">
        <f t="shared" si="9"/>
        <v>191.95264140969164</v>
      </c>
      <c r="O25" s="27">
        <f t="shared" si="10"/>
        <v>1151.7158484581496</v>
      </c>
    </row>
    <row r="26" spans="1:17" x14ac:dyDescent="0.25">
      <c r="A26" s="46" t="s">
        <v>9</v>
      </c>
      <c r="B26" s="49" t="s">
        <v>6</v>
      </c>
      <c r="C26" s="56">
        <v>158269</v>
      </c>
      <c r="D26" s="12">
        <f t="shared" si="0"/>
        <v>697.22026431718064</v>
      </c>
      <c r="E26" s="13">
        <f t="shared" si="1"/>
        <v>262.8520396475771</v>
      </c>
      <c r="F26" s="13">
        <v>40</v>
      </c>
      <c r="G26" s="14">
        <f t="shared" si="2"/>
        <v>1960.1446079295156</v>
      </c>
      <c r="H26" s="34">
        <f t="shared" si="3"/>
        <v>392.02892158590316</v>
      </c>
      <c r="I26" s="15">
        <f t="shared" si="4"/>
        <v>2352.1735295154185</v>
      </c>
      <c r="J26" s="16">
        <f t="shared" si="5"/>
        <v>1480.1084559471367</v>
      </c>
      <c r="K26" s="33">
        <f t="shared" si="6"/>
        <v>296.02169118942737</v>
      </c>
      <c r="L26" s="17">
        <f t="shared" si="7"/>
        <v>1776.1301471365641</v>
      </c>
      <c r="M26" s="23">
        <f t="shared" si="8"/>
        <v>1000.0723039647578</v>
      </c>
      <c r="N26" s="32">
        <f t="shared" si="9"/>
        <v>200.01446079295158</v>
      </c>
      <c r="O26" s="27">
        <f t="shared" si="10"/>
        <v>1200.0867647577093</v>
      </c>
    </row>
    <row r="27" spans="1:17" x14ac:dyDescent="0.25">
      <c r="A27" s="46"/>
      <c r="B27" s="49" t="s">
        <v>16</v>
      </c>
      <c r="C27" s="56">
        <v>163588</v>
      </c>
      <c r="D27" s="12">
        <f t="shared" si="0"/>
        <v>720.65198237885465</v>
      </c>
      <c r="E27" s="13">
        <f t="shared" si="1"/>
        <v>271.68579735682823</v>
      </c>
      <c r="F27" s="13">
        <v>40</v>
      </c>
      <c r="G27" s="14">
        <f t="shared" si="2"/>
        <v>2024.6755594713659</v>
      </c>
      <c r="H27" s="34">
        <f t="shared" si="3"/>
        <v>404.93511189427318</v>
      </c>
      <c r="I27" s="15">
        <f t="shared" si="4"/>
        <v>2429.6106713656391</v>
      </c>
      <c r="J27" s="16">
        <f t="shared" si="5"/>
        <v>1528.5066696035244</v>
      </c>
      <c r="K27" s="33">
        <f t="shared" si="6"/>
        <v>305.70133392070488</v>
      </c>
      <c r="L27" s="17">
        <f t="shared" si="7"/>
        <v>1834.2080035242293</v>
      </c>
      <c r="M27" s="23">
        <f t="shared" si="8"/>
        <v>1032.3377797356829</v>
      </c>
      <c r="N27" s="32">
        <f t="shared" si="9"/>
        <v>206.46755594713659</v>
      </c>
      <c r="O27" s="27">
        <f t="shared" si="10"/>
        <v>1238.8053356828195</v>
      </c>
    </row>
    <row r="28" spans="1:17" x14ac:dyDescent="0.25">
      <c r="A28" s="46"/>
      <c r="B28" s="49" t="s">
        <v>17</v>
      </c>
      <c r="C28" s="56">
        <v>168907</v>
      </c>
      <c r="D28" s="12">
        <f t="shared" si="0"/>
        <v>744.08370044052867</v>
      </c>
      <c r="E28" s="13">
        <f t="shared" si="1"/>
        <v>280.51955506607931</v>
      </c>
      <c r="F28" s="13">
        <v>40</v>
      </c>
      <c r="G28" s="14">
        <f t="shared" si="2"/>
        <v>2089.2065110132162</v>
      </c>
      <c r="H28" s="34">
        <f t="shared" si="3"/>
        <v>417.84130220264325</v>
      </c>
      <c r="I28" s="15">
        <f t="shared" si="4"/>
        <v>2507.0478132158596</v>
      </c>
      <c r="J28" s="16">
        <f t="shared" si="5"/>
        <v>1576.9048832599121</v>
      </c>
      <c r="K28" s="33">
        <f t="shared" si="6"/>
        <v>315.38097665198245</v>
      </c>
      <c r="L28" s="17">
        <f t="shared" si="7"/>
        <v>1892.2858599118945</v>
      </c>
      <c r="M28" s="23">
        <f t="shared" si="8"/>
        <v>1064.6032555066081</v>
      </c>
      <c r="N28" s="32">
        <f t="shared" si="9"/>
        <v>212.92065110132162</v>
      </c>
      <c r="O28" s="27">
        <f t="shared" si="10"/>
        <v>1277.5239066079298</v>
      </c>
    </row>
    <row r="29" spans="1:17" x14ac:dyDescent="0.25">
      <c r="A29" s="46"/>
      <c r="B29" s="49" t="s">
        <v>18</v>
      </c>
      <c r="C29" s="56">
        <v>174225</v>
      </c>
      <c r="D29" s="12">
        <f t="shared" si="0"/>
        <v>767.51101321585907</v>
      </c>
      <c r="E29" s="13">
        <f t="shared" si="1"/>
        <v>289.35165198237888</v>
      </c>
      <c r="F29" s="13">
        <v>40</v>
      </c>
      <c r="G29" s="14">
        <f t="shared" si="2"/>
        <v>2153.7253303964758</v>
      </c>
      <c r="H29" s="34">
        <f t="shared" si="3"/>
        <v>430.74506607929516</v>
      </c>
      <c r="I29" s="15">
        <f t="shared" si="4"/>
        <v>2584.4703964757709</v>
      </c>
      <c r="J29" s="16">
        <f t="shared" si="5"/>
        <v>1625.293997797357</v>
      </c>
      <c r="K29" s="33">
        <f t="shared" si="6"/>
        <v>325.05879955947142</v>
      </c>
      <c r="L29" s="17">
        <f t="shared" si="7"/>
        <v>1950.3527973568284</v>
      </c>
      <c r="M29" s="23">
        <f t="shared" si="8"/>
        <v>1096.8626651982379</v>
      </c>
      <c r="N29" s="32">
        <f t="shared" si="9"/>
        <v>219.37253303964758</v>
      </c>
      <c r="O29" s="27">
        <f t="shared" si="10"/>
        <v>1316.2351982378855</v>
      </c>
    </row>
    <row r="30" spans="1:17" x14ac:dyDescent="0.25">
      <c r="A30" s="46" t="s">
        <v>10</v>
      </c>
      <c r="B30" s="49" t="s">
        <v>6</v>
      </c>
      <c r="C30" s="56">
        <v>203487</v>
      </c>
      <c r="D30" s="12">
        <f t="shared" si="0"/>
        <v>896.41850220264314</v>
      </c>
      <c r="E30" s="13">
        <f t="shared" si="1"/>
        <v>337.94977533039645</v>
      </c>
      <c r="F30" s="13">
        <v>40</v>
      </c>
      <c r="G30" s="14">
        <f t="shared" si="2"/>
        <v>2508.7365550660793</v>
      </c>
      <c r="H30" s="34">
        <f t="shared" si="3"/>
        <v>501.74731101321589</v>
      </c>
      <c r="I30" s="15">
        <f t="shared" si="4"/>
        <v>3010.4838660792952</v>
      </c>
      <c r="J30" s="16">
        <f t="shared" si="5"/>
        <v>1891.5524162995594</v>
      </c>
      <c r="K30" s="33">
        <f t="shared" si="6"/>
        <v>378.3104832599119</v>
      </c>
      <c r="L30" s="17">
        <f t="shared" si="7"/>
        <v>2269.8628995594713</v>
      </c>
      <c r="M30" s="23">
        <f t="shared" si="8"/>
        <v>1274.3682775330396</v>
      </c>
      <c r="N30" s="32">
        <f t="shared" si="9"/>
        <v>254.87365550660795</v>
      </c>
      <c r="O30" s="27">
        <f t="shared" si="10"/>
        <v>1529.2419330396476</v>
      </c>
      <c r="Q30" s="54"/>
    </row>
    <row r="31" spans="1:17" x14ac:dyDescent="0.25">
      <c r="A31" s="47"/>
      <c r="B31" s="19"/>
      <c r="C31" s="24"/>
      <c r="D31" s="20" t="s">
        <v>12</v>
      </c>
      <c r="E31" s="21"/>
      <c r="F31" s="21"/>
      <c r="G31" s="21"/>
      <c r="H31" s="40"/>
      <c r="I31" s="21"/>
      <c r="J31" s="25"/>
      <c r="K31" s="36"/>
      <c r="L31" s="26"/>
      <c r="M31" s="19"/>
      <c r="N31" s="36"/>
      <c r="O31" s="19"/>
    </row>
    <row r="32" spans="1:17" x14ac:dyDescent="0.25">
      <c r="A32" s="48"/>
      <c r="B32" s="19"/>
      <c r="C32" s="19"/>
      <c r="D32" s="20" t="s">
        <v>29</v>
      </c>
      <c r="E32" s="19"/>
      <c r="F32" s="19"/>
      <c r="G32" s="19"/>
      <c r="H32" s="36"/>
      <c r="I32" s="21"/>
      <c r="J32" s="21"/>
      <c r="K32" s="36"/>
      <c r="L32" s="19"/>
      <c r="M32" s="19"/>
      <c r="N32" s="36"/>
      <c r="O32" s="19"/>
    </row>
    <row r="33" spans="1:15" x14ac:dyDescent="0.25">
      <c r="D33" s="20"/>
    </row>
    <row r="34" spans="1:15" x14ac:dyDescent="0.25">
      <c r="A34" s="48"/>
      <c r="B34" s="19"/>
      <c r="C34" s="19"/>
      <c r="D34" s="20"/>
      <c r="E34" s="19"/>
      <c r="F34" s="19"/>
      <c r="G34" s="19"/>
      <c r="H34" s="36"/>
      <c r="I34" s="19"/>
      <c r="J34" s="21"/>
      <c r="K34" s="36"/>
      <c r="L34" s="21"/>
      <c r="M34" s="19"/>
      <c r="N34" s="36"/>
      <c r="O34" s="19"/>
    </row>
    <row r="35" spans="1:15" s="44" customFormat="1" ht="21" x14ac:dyDescent="0.35">
      <c r="A35" s="66" t="s">
        <v>41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  <row r="36" spans="1:15" x14ac:dyDescent="0.25">
      <c r="A36" s="65" t="s">
        <v>45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x14ac:dyDescent="0.25">
      <c r="A37" s="71" t="s">
        <v>40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1:15" x14ac:dyDescent="0.25">
      <c r="A38" s="45"/>
      <c r="B38" s="1"/>
      <c r="C38" s="1"/>
      <c r="D38" s="2"/>
      <c r="E38" s="1"/>
      <c r="F38" s="1"/>
      <c r="G38" s="59" t="s">
        <v>13</v>
      </c>
      <c r="H38" s="60"/>
      <c r="I38" s="69"/>
      <c r="J38" s="61" t="s">
        <v>1</v>
      </c>
      <c r="K38" s="62"/>
      <c r="L38" s="63"/>
      <c r="M38" s="70" t="s">
        <v>2</v>
      </c>
      <c r="N38" s="70"/>
      <c r="O38" s="70"/>
    </row>
    <row r="39" spans="1:15" s="43" customFormat="1" ht="60" x14ac:dyDescent="0.25">
      <c r="A39" s="3" t="s">
        <v>14</v>
      </c>
      <c r="B39" s="4" t="s">
        <v>23</v>
      </c>
      <c r="C39" s="4" t="s">
        <v>4</v>
      </c>
      <c r="D39" s="5" t="s">
        <v>32</v>
      </c>
      <c r="E39" s="4" t="s">
        <v>35</v>
      </c>
      <c r="F39" s="4" t="s">
        <v>37</v>
      </c>
      <c r="G39" s="6" t="s">
        <v>26</v>
      </c>
      <c r="H39" s="35" t="s">
        <v>28</v>
      </c>
      <c r="I39" s="22" t="s">
        <v>42</v>
      </c>
      <c r="J39" s="8" t="s">
        <v>27</v>
      </c>
      <c r="K39" s="38" t="s">
        <v>36</v>
      </c>
      <c r="L39" s="9" t="s">
        <v>42</v>
      </c>
      <c r="M39" s="10" t="s">
        <v>25</v>
      </c>
      <c r="N39" s="41" t="s">
        <v>36</v>
      </c>
      <c r="O39" s="42" t="s">
        <v>42</v>
      </c>
    </row>
    <row r="40" spans="1:15" x14ac:dyDescent="0.25">
      <c r="A40" s="46">
        <v>1</v>
      </c>
      <c r="B40" s="57">
        <v>1.1000000000000001</v>
      </c>
      <c r="C40" s="56">
        <v>52804</v>
      </c>
      <c r="D40" s="12">
        <f>C40/222</f>
        <v>237.85585585585585</v>
      </c>
      <c r="E40" s="13">
        <f>D40*0.376</f>
        <v>89.433801801801806</v>
      </c>
      <c r="F40" s="13">
        <v>40</v>
      </c>
      <c r="G40" s="14">
        <f>SUM(D40:E40)*2+F40</f>
        <v>694.57931531531528</v>
      </c>
      <c r="H40" s="34">
        <f>G40*0.2</f>
        <v>138.91586306306306</v>
      </c>
      <c r="I40" s="30">
        <f>G40+H40</f>
        <v>833.49517837837834</v>
      </c>
      <c r="J40" s="16">
        <f>((D40+E40)*1.5)+F40</f>
        <v>530.93448648648643</v>
      </c>
      <c r="K40" s="33">
        <f>J40*0.2</f>
        <v>106.18689729729729</v>
      </c>
      <c r="L40" s="31">
        <f t="shared" ref="L40:L79" si="11">J40+K40</f>
        <v>637.1213837837837</v>
      </c>
      <c r="M40" s="23">
        <f>SUM(D40:F40)</f>
        <v>367.28965765765764</v>
      </c>
      <c r="N40" s="32">
        <f>M40*0.2</f>
        <v>73.457931531531528</v>
      </c>
      <c r="O40" s="27">
        <f>M40+N40</f>
        <v>440.74758918918917</v>
      </c>
    </row>
    <row r="41" spans="1:15" x14ac:dyDescent="0.25">
      <c r="A41" s="46"/>
      <c r="B41" s="57">
        <v>1.2</v>
      </c>
      <c r="C41" s="56">
        <v>54544</v>
      </c>
      <c r="D41" s="12">
        <f t="shared" ref="D41:D80" si="12">C41/222</f>
        <v>245.69369369369369</v>
      </c>
      <c r="E41" s="13">
        <f t="shared" ref="E41:E80" si="13">D41*0.376</f>
        <v>92.380828828828825</v>
      </c>
      <c r="F41" s="13">
        <v>40</v>
      </c>
      <c r="G41" s="14">
        <f t="shared" ref="G41:G80" si="14">SUM(D41:E41)*2+F41</f>
        <v>716.149045045045</v>
      </c>
      <c r="H41" s="34">
        <f t="shared" ref="H41:H80" si="15">G41*0.2</f>
        <v>143.22980900900902</v>
      </c>
      <c r="I41" s="30">
        <f t="shared" ref="I41:I80" si="16">G41+H41</f>
        <v>859.37885405405405</v>
      </c>
      <c r="J41" s="16">
        <f t="shared" ref="J41:J80" si="17">((D41+E41)*1.5)+F41</f>
        <v>547.11178378378372</v>
      </c>
      <c r="K41" s="33">
        <f t="shared" ref="K41:K80" si="18">J41*0.2</f>
        <v>109.42235675675676</v>
      </c>
      <c r="L41" s="31">
        <f t="shared" si="11"/>
        <v>656.53414054054042</v>
      </c>
      <c r="M41" s="23">
        <f t="shared" ref="M41:M80" si="19">SUM(D41:F41)</f>
        <v>378.0745225225225</v>
      </c>
      <c r="N41" s="32">
        <f t="shared" ref="N41:N80" si="20">M41*0.2</f>
        <v>75.614904504504509</v>
      </c>
      <c r="O41" s="27">
        <f t="shared" ref="O41:O80" si="21">M41+N41</f>
        <v>453.68942702702702</v>
      </c>
    </row>
    <row r="42" spans="1:15" x14ac:dyDescent="0.25">
      <c r="A42" s="46"/>
      <c r="B42" s="57">
        <v>1.3</v>
      </c>
      <c r="C42" s="56">
        <v>56287</v>
      </c>
      <c r="D42" s="12">
        <f t="shared" si="12"/>
        <v>253.54504504504504</v>
      </c>
      <c r="E42" s="13">
        <f t="shared" si="13"/>
        <v>95.332936936936932</v>
      </c>
      <c r="F42" s="13">
        <v>40</v>
      </c>
      <c r="G42" s="14">
        <f t="shared" si="14"/>
        <v>737.75596396396395</v>
      </c>
      <c r="H42" s="34">
        <f t="shared" si="15"/>
        <v>147.55119279279279</v>
      </c>
      <c r="I42" s="30">
        <f t="shared" si="16"/>
        <v>885.30715675675674</v>
      </c>
      <c r="J42" s="16">
        <f t="shared" si="17"/>
        <v>563.31697297297296</v>
      </c>
      <c r="K42" s="33">
        <f t="shared" si="18"/>
        <v>112.66339459459459</v>
      </c>
      <c r="L42" s="31">
        <f t="shared" si="11"/>
        <v>675.98036756756755</v>
      </c>
      <c r="M42" s="23">
        <f t="shared" si="19"/>
        <v>388.87798198198197</v>
      </c>
      <c r="N42" s="32">
        <f t="shared" si="20"/>
        <v>77.775596396396395</v>
      </c>
      <c r="O42" s="27">
        <f t="shared" si="21"/>
        <v>466.65357837837837</v>
      </c>
    </row>
    <row r="43" spans="1:15" x14ac:dyDescent="0.25">
      <c r="A43" s="46"/>
      <c r="B43" s="57">
        <v>1.4</v>
      </c>
      <c r="C43" s="56">
        <v>57875</v>
      </c>
      <c r="D43" s="12">
        <f t="shared" si="12"/>
        <v>260.69819819819821</v>
      </c>
      <c r="E43" s="13">
        <f t="shared" si="13"/>
        <v>98.022522522522522</v>
      </c>
      <c r="F43" s="13">
        <v>40</v>
      </c>
      <c r="G43" s="14">
        <f t="shared" si="14"/>
        <v>757.4414414414415</v>
      </c>
      <c r="H43" s="34">
        <f t="shared" si="15"/>
        <v>151.48828828828832</v>
      </c>
      <c r="I43" s="30">
        <f t="shared" si="16"/>
        <v>908.92972972972984</v>
      </c>
      <c r="J43" s="16">
        <f t="shared" si="17"/>
        <v>578.08108108108115</v>
      </c>
      <c r="K43" s="33">
        <f t="shared" si="18"/>
        <v>115.61621621621623</v>
      </c>
      <c r="L43" s="31">
        <f t="shared" si="11"/>
        <v>693.69729729729738</v>
      </c>
      <c r="M43" s="23">
        <f t="shared" si="19"/>
        <v>398.72072072072075</v>
      </c>
      <c r="N43" s="32">
        <f t="shared" si="20"/>
        <v>79.744144144144158</v>
      </c>
      <c r="O43" s="27">
        <f t="shared" si="21"/>
        <v>478.46486486486492</v>
      </c>
    </row>
    <row r="44" spans="1:15" x14ac:dyDescent="0.25">
      <c r="A44" s="46">
        <v>2</v>
      </c>
      <c r="B44" s="57">
        <v>2.1</v>
      </c>
      <c r="C44" s="56">
        <v>58021</v>
      </c>
      <c r="D44" s="12">
        <f t="shared" si="12"/>
        <v>261.35585585585585</v>
      </c>
      <c r="E44" s="13">
        <f t="shared" si="13"/>
        <v>98.269801801801805</v>
      </c>
      <c r="F44" s="13">
        <v>40</v>
      </c>
      <c r="G44" s="14">
        <f t="shared" si="14"/>
        <v>759.25131531531531</v>
      </c>
      <c r="H44" s="34">
        <f t="shared" si="15"/>
        <v>151.85026306306307</v>
      </c>
      <c r="I44" s="30">
        <f t="shared" si="16"/>
        <v>911.10157837837835</v>
      </c>
      <c r="J44" s="16">
        <f t="shared" si="17"/>
        <v>579.43848648648645</v>
      </c>
      <c r="K44" s="33">
        <f t="shared" si="18"/>
        <v>115.88769729729729</v>
      </c>
      <c r="L44" s="31">
        <f t="shared" si="11"/>
        <v>695.32618378378379</v>
      </c>
      <c r="M44" s="23">
        <f t="shared" si="19"/>
        <v>399.62565765765765</v>
      </c>
      <c r="N44" s="32">
        <f t="shared" si="20"/>
        <v>79.925131531531534</v>
      </c>
      <c r="O44" s="27">
        <f t="shared" si="21"/>
        <v>479.55078918918917</v>
      </c>
    </row>
    <row r="45" spans="1:15" x14ac:dyDescent="0.25">
      <c r="A45" s="46"/>
      <c r="B45" s="57">
        <v>2.2000000000000002</v>
      </c>
      <c r="C45" s="56">
        <v>59703</v>
      </c>
      <c r="D45" s="12">
        <f t="shared" si="12"/>
        <v>268.93243243243245</v>
      </c>
      <c r="E45" s="13">
        <f t="shared" si="13"/>
        <v>101.1185945945946</v>
      </c>
      <c r="F45" s="13">
        <v>40</v>
      </c>
      <c r="G45" s="14">
        <f t="shared" si="14"/>
        <v>780.10205405405407</v>
      </c>
      <c r="H45" s="34">
        <f t="shared" si="15"/>
        <v>156.02041081081083</v>
      </c>
      <c r="I45" s="30">
        <f t="shared" si="16"/>
        <v>936.12246486486492</v>
      </c>
      <c r="J45" s="16">
        <f t="shared" si="17"/>
        <v>595.07654054054058</v>
      </c>
      <c r="K45" s="33">
        <f t="shared" si="18"/>
        <v>119.01530810810812</v>
      </c>
      <c r="L45" s="31">
        <f t="shared" si="11"/>
        <v>714.09184864864869</v>
      </c>
      <c r="M45" s="23">
        <f t="shared" si="19"/>
        <v>410.05102702702703</v>
      </c>
      <c r="N45" s="32">
        <f t="shared" si="20"/>
        <v>82.010205405405415</v>
      </c>
      <c r="O45" s="27">
        <f t="shared" si="21"/>
        <v>492.06123243243246</v>
      </c>
    </row>
    <row r="46" spans="1:15" x14ac:dyDescent="0.25">
      <c r="A46" s="46"/>
      <c r="B46" s="57">
        <v>2.2999999999999998</v>
      </c>
      <c r="C46" s="56">
        <v>60712</v>
      </c>
      <c r="D46" s="12">
        <f t="shared" si="12"/>
        <v>273.47747747747746</v>
      </c>
      <c r="E46" s="13">
        <f t="shared" si="13"/>
        <v>102.82753153153152</v>
      </c>
      <c r="F46" s="13">
        <v>40</v>
      </c>
      <c r="G46" s="14">
        <f t="shared" si="14"/>
        <v>792.61001801801797</v>
      </c>
      <c r="H46" s="34">
        <f t="shared" si="15"/>
        <v>158.52200360360359</v>
      </c>
      <c r="I46" s="30">
        <f t="shared" si="16"/>
        <v>951.13202162162156</v>
      </c>
      <c r="J46" s="16">
        <f t="shared" si="17"/>
        <v>604.4575135135135</v>
      </c>
      <c r="K46" s="33">
        <f t="shared" si="18"/>
        <v>120.89150270270271</v>
      </c>
      <c r="L46" s="31">
        <f t="shared" si="11"/>
        <v>725.34901621621623</v>
      </c>
      <c r="M46" s="23">
        <f t="shared" si="19"/>
        <v>416.30500900900898</v>
      </c>
      <c r="N46" s="32">
        <f t="shared" si="20"/>
        <v>83.261001801801797</v>
      </c>
      <c r="O46" s="27">
        <f t="shared" si="21"/>
        <v>499.56601081081078</v>
      </c>
    </row>
    <row r="47" spans="1:15" x14ac:dyDescent="0.25">
      <c r="A47" s="46">
        <v>3</v>
      </c>
      <c r="B47" s="57">
        <v>3.1</v>
      </c>
      <c r="C47" s="56">
        <v>60928</v>
      </c>
      <c r="D47" s="12">
        <f t="shared" si="12"/>
        <v>274.45045045045043</v>
      </c>
      <c r="E47" s="13">
        <f t="shared" si="13"/>
        <v>103.19336936936936</v>
      </c>
      <c r="F47" s="13">
        <v>40</v>
      </c>
      <c r="G47" s="14">
        <f t="shared" si="14"/>
        <v>795.28763963963956</v>
      </c>
      <c r="H47" s="34">
        <f t="shared" si="15"/>
        <v>159.05752792792794</v>
      </c>
      <c r="I47" s="30">
        <f t="shared" si="16"/>
        <v>954.3451675675675</v>
      </c>
      <c r="J47" s="16">
        <f t="shared" si="17"/>
        <v>606.46572972972967</v>
      </c>
      <c r="K47" s="33">
        <f t="shared" si="18"/>
        <v>121.29314594594594</v>
      </c>
      <c r="L47" s="31">
        <f t="shared" si="11"/>
        <v>727.75887567567565</v>
      </c>
      <c r="M47" s="23">
        <f t="shared" si="19"/>
        <v>417.64381981981978</v>
      </c>
      <c r="N47" s="32">
        <f t="shared" si="20"/>
        <v>83.528763963963968</v>
      </c>
      <c r="O47" s="27">
        <f t="shared" si="21"/>
        <v>501.17258378378375</v>
      </c>
    </row>
    <row r="48" spans="1:15" x14ac:dyDescent="0.25">
      <c r="A48" s="46"/>
      <c r="B48" s="57">
        <v>3.2</v>
      </c>
      <c r="C48" s="56">
        <v>63313</v>
      </c>
      <c r="D48" s="12">
        <f t="shared" si="12"/>
        <v>285.19369369369372</v>
      </c>
      <c r="E48" s="13">
        <f t="shared" si="13"/>
        <v>107.23282882882884</v>
      </c>
      <c r="F48" s="13">
        <v>40</v>
      </c>
      <c r="G48" s="14">
        <f t="shared" si="14"/>
        <v>824.85304504504506</v>
      </c>
      <c r="H48" s="34">
        <f t="shared" si="15"/>
        <v>164.97060900900902</v>
      </c>
      <c r="I48" s="30">
        <f t="shared" si="16"/>
        <v>989.82365405405403</v>
      </c>
      <c r="J48" s="16">
        <f t="shared" si="17"/>
        <v>628.63978378378374</v>
      </c>
      <c r="K48" s="33">
        <f t="shared" si="18"/>
        <v>125.72795675675675</v>
      </c>
      <c r="L48" s="31">
        <f t="shared" si="11"/>
        <v>754.36774054054047</v>
      </c>
      <c r="M48" s="23">
        <f t="shared" si="19"/>
        <v>432.42652252252253</v>
      </c>
      <c r="N48" s="32">
        <f t="shared" si="20"/>
        <v>86.485304504504512</v>
      </c>
      <c r="O48" s="27">
        <f t="shared" si="21"/>
        <v>518.91182702702702</v>
      </c>
    </row>
    <row r="49" spans="1:15" x14ac:dyDescent="0.25">
      <c r="A49" s="46"/>
      <c r="B49" s="57">
        <v>3.3</v>
      </c>
      <c r="C49" s="56">
        <v>65698</v>
      </c>
      <c r="D49" s="12">
        <f t="shared" si="12"/>
        <v>295.93693693693695</v>
      </c>
      <c r="E49" s="13">
        <f t="shared" si="13"/>
        <v>111.27228828828829</v>
      </c>
      <c r="F49" s="13">
        <v>40</v>
      </c>
      <c r="G49" s="14">
        <f t="shared" si="14"/>
        <v>854.41845045045045</v>
      </c>
      <c r="H49" s="34">
        <f t="shared" si="15"/>
        <v>170.88369009009011</v>
      </c>
      <c r="I49" s="30">
        <f t="shared" si="16"/>
        <v>1025.3021405405407</v>
      </c>
      <c r="J49" s="16">
        <f t="shared" si="17"/>
        <v>650.81383783783781</v>
      </c>
      <c r="K49" s="33">
        <f t="shared" si="18"/>
        <v>130.16276756756756</v>
      </c>
      <c r="L49" s="31">
        <f t="shared" si="11"/>
        <v>780.97660540540539</v>
      </c>
      <c r="M49" s="23">
        <f t="shared" si="19"/>
        <v>447.20922522522523</v>
      </c>
      <c r="N49" s="32">
        <f t="shared" si="20"/>
        <v>89.441845045045056</v>
      </c>
      <c r="O49" s="27">
        <f t="shared" si="21"/>
        <v>536.65107027027034</v>
      </c>
    </row>
    <row r="50" spans="1:15" x14ac:dyDescent="0.25">
      <c r="A50" s="46"/>
      <c r="B50" s="57">
        <v>3.4</v>
      </c>
      <c r="C50" s="56">
        <v>68091</v>
      </c>
      <c r="D50" s="12">
        <f t="shared" si="12"/>
        <v>306.7162162162162</v>
      </c>
      <c r="E50" s="13">
        <f t="shared" si="13"/>
        <v>115.3252972972973</v>
      </c>
      <c r="F50" s="13">
        <v>40</v>
      </c>
      <c r="G50" s="14">
        <f t="shared" si="14"/>
        <v>884.08302702702701</v>
      </c>
      <c r="H50" s="34">
        <f t="shared" si="15"/>
        <v>176.81660540540543</v>
      </c>
      <c r="I50" s="30">
        <f t="shared" si="16"/>
        <v>1060.8996324324326</v>
      </c>
      <c r="J50" s="16">
        <f t="shared" si="17"/>
        <v>673.06227027027023</v>
      </c>
      <c r="K50" s="33">
        <f t="shared" si="18"/>
        <v>134.61245405405404</v>
      </c>
      <c r="L50" s="31">
        <f t="shared" si="11"/>
        <v>807.6747243243243</v>
      </c>
      <c r="M50" s="23">
        <f t="shared" si="19"/>
        <v>462.04151351351351</v>
      </c>
      <c r="N50" s="32">
        <f t="shared" si="20"/>
        <v>92.408302702702713</v>
      </c>
      <c r="O50" s="27">
        <f t="shared" si="21"/>
        <v>554.44981621621628</v>
      </c>
    </row>
    <row r="51" spans="1:15" x14ac:dyDescent="0.25">
      <c r="A51" s="46"/>
      <c r="B51" s="57">
        <v>3.5</v>
      </c>
      <c r="C51" s="56">
        <v>69508</v>
      </c>
      <c r="D51" s="12">
        <f t="shared" si="12"/>
        <v>313.09909909909908</v>
      </c>
      <c r="E51" s="13">
        <f t="shared" si="13"/>
        <v>117.72526126126125</v>
      </c>
      <c r="F51" s="13">
        <v>40</v>
      </c>
      <c r="G51" s="14">
        <f t="shared" si="14"/>
        <v>901.64872072072069</v>
      </c>
      <c r="H51" s="34">
        <f t="shared" si="15"/>
        <v>180.32974414414414</v>
      </c>
      <c r="I51" s="30">
        <f t="shared" si="16"/>
        <v>1081.9784648648649</v>
      </c>
      <c r="J51" s="16">
        <f t="shared" si="17"/>
        <v>686.23654054054055</v>
      </c>
      <c r="K51" s="33">
        <f t="shared" si="18"/>
        <v>137.24730810810811</v>
      </c>
      <c r="L51" s="31">
        <f t="shared" si="11"/>
        <v>823.48384864864863</v>
      </c>
      <c r="M51" s="23">
        <f t="shared" si="19"/>
        <v>470.82436036036034</v>
      </c>
      <c r="N51" s="32">
        <f t="shared" si="20"/>
        <v>94.164872072072072</v>
      </c>
      <c r="O51" s="27">
        <f t="shared" si="21"/>
        <v>564.98923243243246</v>
      </c>
    </row>
    <row r="52" spans="1:15" x14ac:dyDescent="0.25">
      <c r="A52" s="46">
        <v>4</v>
      </c>
      <c r="B52" s="57">
        <v>4.0999999999999996</v>
      </c>
      <c r="C52" s="56">
        <v>69636</v>
      </c>
      <c r="D52" s="12">
        <f t="shared" si="12"/>
        <v>313.67567567567568</v>
      </c>
      <c r="E52" s="13">
        <f t="shared" si="13"/>
        <v>117.94205405405405</v>
      </c>
      <c r="F52" s="13">
        <v>40</v>
      </c>
      <c r="G52" s="14">
        <f t="shared" si="14"/>
        <v>903.23545945945943</v>
      </c>
      <c r="H52" s="34">
        <f t="shared" si="15"/>
        <v>180.6470918918919</v>
      </c>
      <c r="I52" s="30">
        <f t="shared" si="16"/>
        <v>1083.8825513513514</v>
      </c>
      <c r="J52" s="16">
        <f t="shared" si="17"/>
        <v>687.42659459459458</v>
      </c>
      <c r="K52" s="33">
        <f t="shared" si="18"/>
        <v>137.48531891891892</v>
      </c>
      <c r="L52" s="31">
        <f t="shared" si="11"/>
        <v>824.91191351351347</v>
      </c>
      <c r="M52" s="23">
        <f t="shared" si="19"/>
        <v>471.61772972972972</v>
      </c>
      <c r="N52" s="32">
        <f t="shared" si="20"/>
        <v>94.323545945945952</v>
      </c>
      <c r="O52" s="27">
        <f t="shared" si="21"/>
        <v>565.94127567567568</v>
      </c>
    </row>
    <row r="53" spans="1:15" x14ac:dyDescent="0.25">
      <c r="A53" s="46"/>
      <c r="B53" s="57">
        <v>4.2</v>
      </c>
      <c r="C53" s="56">
        <v>71558</v>
      </c>
      <c r="D53" s="12">
        <f t="shared" si="12"/>
        <v>322.33333333333331</v>
      </c>
      <c r="E53" s="13">
        <f t="shared" si="13"/>
        <v>121.19733333333333</v>
      </c>
      <c r="F53" s="13">
        <v>40</v>
      </c>
      <c r="G53" s="14">
        <f t="shared" si="14"/>
        <v>927.06133333333332</v>
      </c>
      <c r="H53" s="34">
        <f t="shared" si="15"/>
        <v>185.41226666666668</v>
      </c>
      <c r="I53" s="30">
        <f t="shared" si="16"/>
        <v>1112.4736</v>
      </c>
      <c r="J53" s="16">
        <f t="shared" si="17"/>
        <v>705.29600000000005</v>
      </c>
      <c r="K53" s="33">
        <f t="shared" si="18"/>
        <v>141.0592</v>
      </c>
      <c r="L53" s="31">
        <f t="shared" si="11"/>
        <v>846.35520000000008</v>
      </c>
      <c r="M53" s="23">
        <f t="shared" si="19"/>
        <v>483.53066666666666</v>
      </c>
      <c r="N53" s="32">
        <f t="shared" si="20"/>
        <v>96.706133333333341</v>
      </c>
      <c r="O53" s="27">
        <f t="shared" si="21"/>
        <v>580.23680000000002</v>
      </c>
    </row>
    <row r="54" spans="1:15" x14ac:dyDescent="0.25">
      <c r="A54" s="46"/>
      <c r="B54" s="57">
        <v>4.3</v>
      </c>
      <c r="C54" s="56">
        <v>73483</v>
      </c>
      <c r="D54" s="12">
        <f t="shared" si="12"/>
        <v>331.0045045045045</v>
      </c>
      <c r="E54" s="13">
        <f t="shared" si="13"/>
        <v>124.45769369369368</v>
      </c>
      <c r="F54" s="13">
        <v>40</v>
      </c>
      <c r="G54" s="14">
        <f t="shared" si="14"/>
        <v>950.92439639639633</v>
      </c>
      <c r="H54" s="34">
        <f t="shared" si="15"/>
        <v>190.18487927927927</v>
      </c>
      <c r="I54" s="30">
        <f t="shared" si="16"/>
        <v>1141.1092756756757</v>
      </c>
      <c r="J54" s="16">
        <f t="shared" si="17"/>
        <v>723.19329729729725</v>
      </c>
      <c r="K54" s="33">
        <f t="shared" si="18"/>
        <v>144.63865945945946</v>
      </c>
      <c r="L54" s="31">
        <f t="shared" si="11"/>
        <v>867.83195675675665</v>
      </c>
      <c r="M54" s="23">
        <f t="shared" si="19"/>
        <v>495.46219819819817</v>
      </c>
      <c r="N54" s="32">
        <f t="shared" si="20"/>
        <v>99.092439639639636</v>
      </c>
      <c r="O54" s="27">
        <f t="shared" si="21"/>
        <v>594.55463783783784</v>
      </c>
    </row>
    <row r="55" spans="1:15" x14ac:dyDescent="0.25">
      <c r="A55" s="46"/>
      <c r="B55" s="57">
        <v>4.4000000000000004</v>
      </c>
      <c r="C55" s="56">
        <v>75406</v>
      </c>
      <c r="D55" s="12">
        <f t="shared" si="12"/>
        <v>339.66666666666669</v>
      </c>
      <c r="E55" s="13">
        <f t="shared" si="13"/>
        <v>127.71466666666667</v>
      </c>
      <c r="F55" s="13">
        <v>40</v>
      </c>
      <c r="G55" s="14">
        <f t="shared" si="14"/>
        <v>974.76266666666675</v>
      </c>
      <c r="H55" s="34">
        <f t="shared" si="15"/>
        <v>194.95253333333335</v>
      </c>
      <c r="I55" s="30">
        <f t="shared" si="16"/>
        <v>1169.7152000000001</v>
      </c>
      <c r="J55" s="16">
        <f t="shared" si="17"/>
        <v>741.07200000000012</v>
      </c>
      <c r="K55" s="33">
        <f t="shared" si="18"/>
        <v>148.21440000000004</v>
      </c>
      <c r="L55" s="31">
        <f t="shared" si="11"/>
        <v>889.28640000000019</v>
      </c>
      <c r="M55" s="23">
        <f t="shared" si="19"/>
        <v>507.38133333333337</v>
      </c>
      <c r="N55" s="32">
        <f t="shared" si="20"/>
        <v>101.47626666666667</v>
      </c>
      <c r="O55" s="27">
        <f t="shared" si="21"/>
        <v>608.85760000000005</v>
      </c>
    </row>
    <row r="56" spans="1:15" x14ac:dyDescent="0.25">
      <c r="A56" s="46">
        <v>5</v>
      </c>
      <c r="B56" s="57">
        <v>5.0999999999999996</v>
      </c>
      <c r="C56" s="56">
        <v>75439</v>
      </c>
      <c r="D56" s="12">
        <f t="shared" si="12"/>
        <v>339.81531531531533</v>
      </c>
      <c r="E56" s="13">
        <f t="shared" si="13"/>
        <v>127.77055855855856</v>
      </c>
      <c r="F56" s="13">
        <v>40</v>
      </c>
      <c r="G56" s="14">
        <f t="shared" si="14"/>
        <v>975.17174774774776</v>
      </c>
      <c r="H56" s="34">
        <f t="shared" si="15"/>
        <v>195.03434954954957</v>
      </c>
      <c r="I56" s="30">
        <f t="shared" si="16"/>
        <v>1170.2060972972972</v>
      </c>
      <c r="J56" s="16">
        <f t="shared" si="17"/>
        <v>741.37881081081082</v>
      </c>
      <c r="K56" s="33">
        <f t="shared" si="18"/>
        <v>148.27576216216218</v>
      </c>
      <c r="L56" s="31">
        <f t="shared" si="11"/>
        <v>889.65457297297303</v>
      </c>
      <c r="M56" s="23">
        <f t="shared" si="19"/>
        <v>507.58587387387388</v>
      </c>
      <c r="N56" s="32">
        <f t="shared" si="20"/>
        <v>101.51717477477479</v>
      </c>
      <c r="O56" s="27">
        <f t="shared" si="21"/>
        <v>609.10304864864861</v>
      </c>
    </row>
    <row r="57" spans="1:15" x14ac:dyDescent="0.25">
      <c r="A57" s="46"/>
      <c r="B57" s="57">
        <v>5.2</v>
      </c>
      <c r="C57" s="56">
        <v>78330</v>
      </c>
      <c r="D57" s="12">
        <f t="shared" si="12"/>
        <v>352.83783783783781</v>
      </c>
      <c r="E57" s="13">
        <f t="shared" si="13"/>
        <v>132.66702702702702</v>
      </c>
      <c r="F57" s="13">
        <v>40</v>
      </c>
      <c r="G57" s="14">
        <f t="shared" si="14"/>
        <v>1011.0097297297297</v>
      </c>
      <c r="H57" s="34">
        <f t="shared" si="15"/>
        <v>202.20194594594594</v>
      </c>
      <c r="I57" s="30">
        <f t="shared" si="16"/>
        <v>1213.2116756756757</v>
      </c>
      <c r="J57" s="16">
        <f t="shared" si="17"/>
        <v>768.25729729729721</v>
      </c>
      <c r="K57" s="33">
        <f t="shared" si="18"/>
        <v>153.65145945945946</v>
      </c>
      <c r="L57" s="31">
        <f t="shared" si="11"/>
        <v>921.9087567567567</v>
      </c>
      <c r="M57" s="23">
        <f t="shared" si="19"/>
        <v>525.50486486486489</v>
      </c>
      <c r="N57" s="32">
        <f t="shared" si="20"/>
        <v>105.10097297297298</v>
      </c>
      <c r="O57" s="27">
        <f t="shared" si="21"/>
        <v>630.60583783783784</v>
      </c>
    </row>
    <row r="58" spans="1:15" x14ac:dyDescent="0.25">
      <c r="A58" s="46"/>
      <c r="B58" s="57">
        <v>5.3</v>
      </c>
      <c r="C58" s="56">
        <v>81217</v>
      </c>
      <c r="D58" s="12">
        <f t="shared" si="12"/>
        <v>365.84234234234236</v>
      </c>
      <c r="E58" s="13">
        <f t="shared" si="13"/>
        <v>137.55672072072073</v>
      </c>
      <c r="F58" s="13">
        <v>40</v>
      </c>
      <c r="G58" s="14">
        <f t="shared" si="14"/>
        <v>1046.7981261261261</v>
      </c>
      <c r="H58" s="34">
        <f t="shared" si="15"/>
        <v>209.35962522522524</v>
      </c>
      <c r="I58" s="30">
        <f t="shared" si="16"/>
        <v>1256.1577513513514</v>
      </c>
      <c r="J58" s="16">
        <f t="shared" si="17"/>
        <v>795.0985945945946</v>
      </c>
      <c r="K58" s="33">
        <f t="shared" si="18"/>
        <v>159.01971891891893</v>
      </c>
      <c r="L58" s="31">
        <f t="shared" si="11"/>
        <v>954.1183135135135</v>
      </c>
      <c r="M58" s="23">
        <f t="shared" si="19"/>
        <v>543.39906306306307</v>
      </c>
      <c r="N58" s="32">
        <f t="shared" si="20"/>
        <v>108.67981261261262</v>
      </c>
      <c r="O58" s="27">
        <f t="shared" si="21"/>
        <v>652.0788756756757</v>
      </c>
    </row>
    <row r="59" spans="1:15" x14ac:dyDescent="0.25">
      <c r="A59" s="46"/>
      <c r="B59" s="57">
        <v>5.4</v>
      </c>
      <c r="C59" s="56">
        <v>84104</v>
      </c>
      <c r="D59" s="12">
        <f t="shared" si="12"/>
        <v>378.84684684684686</v>
      </c>
      <c r="E59" s="13">
        <f t="shared" si="13"/>
        <v>142.44641441441442</v>
      </c>
      <c r="F59" s="13">
        <v>40</v>
      </c>
      <c r="G59" s="14">
        <f t="shared" si="14"/>
        <v>1082.5865225225225</v>
      </c>
      <c r="H59" s="34">
        <f t="shared" si="15"/>
        <v>216.51730450450452</v>
      </c>
      <c r="I59" s="30">
        <f t="shared" si="16"/>
        <v>1299.1038270270269</v>
      </c>
      <c r="J59" s="16">
        <f t="shared" si="17"/>
        <v>821.93989189189188</v>
      </c>
      <c r="K59" s="33">
        <f t="shared" si="18"/>
        <v>164.38797837837839</v>
      </c>
      <c r="L59" s="31">
        <f t="shared" si="11"/>
        <v>986.3278702702703</v>
      </c>
      <c r="M59" s="23">
        <f t="shared" si="19"/>
        <v>561.29326126126125</v>
      </c>
      <c r="N59" s="32">
        <f t="shared" si="20"/>
        <v>112.25865225225226</v>
      </c>
      <c r="O59" s="27">
        <f t="shared" si="21"/>
        <v>673.55191351351345</v>
      </c>
    </row>
    <row r="60" spans="1:15" x14ac:dyDescent="0.25">
      <c r="A60" s="46"/>
      <c r="B60" s="57">
        <v>5.5</v>
      </c>
      <c r="C60" s="56">
        <v>86992</v>
      </c>
      <c r="D60" s="12">
        <f t="shared" si="12"/>
        <v>391.85585585585585</v>
      </c>
      <c r="E60" s="13">
        <f t="shared" si="13"/>
        <v>147.33780180180179</v>
      </c>
      <c r="F60" s="13">
        <v>40</v>
      </c>
      <c r="G60" s="14">
        <f t="shared" si="14"/>
        <v>1118.3873153153154</v>
      </c>
      <c r="H60" s="34">
        <f t="shared" si="15"/>
        <v>223.6774630630631</v>
      </c>
      <c r="I60" s="30">
        <f t="shared" si="16"/>
        <v>1342.0647783783784</v>
      </c>
      <c r="J60" s="16">
        <f t="shared" si="17"/>
        <v>848.79048648648654</v>
      </c>
      <c r="K60" s="33">
        <f t="shared" si="18"/>
        <v>169.75809729729733</v>
      </c>
      <c r="L60" s="31">
        <f t="shared" si="11"/>
        <v>1018.5485837837839</v>
      </c>
      <c r="M60" s="23">
        <f t="shared" si="19"/>
        <v>579.1936576576577</v>
      </c>
      <c r="N60" s="32">
        <f t="shared" si="20"/>
        <v>115.83873153153155</v>
      </c>
      <c r="O60" s="27">
        <f t="shared" si="21"/>
        <v>695.03238918918919</v>
      </c>
    </row>
    <row r="61" spans="1:15" x14ac:dyDescent="0.25">
      <c r="A61" s="46">
        <v>6</v>
      </c>
      <c r="B61" s="57">
        <v>6.1</v>
      </c>
      <c r="C61" s="56">
        <v>87051</v>
      </c>
      <c r="D61" s="12">
        <f t="shared" si="12"/>
        <v>392.12162162162161</v>
      </c>
      <c r="E61" s="13">
        <f t="shared" si="13"/>
        <v>147.43772972972974</v>
      </c>
      <c r="F61" s="13">
        <v>40</v>
      </c>
      <c r="G61" s="14">
        <f t="shared" si="14"/>
        <v>1119.1187027027026</v>
      </c>
      <c r="H61" s="34">
        <f t="shared" si="15"/>
        <v>223.82374054054054</v>
      </c>
      <c r="I61" s="30">
        <f t="shared" si="16"/>
        <v>1342.9424432432431</v>
      </c>
      <c r="J61" s="16">
        <f t="shared" si="17"/>
        <v>849.33902702702699</v>
      </c>
      <c r="K61" s="33">
        <f t="shared" si="18"/>
        <v>169.86780540540542</v>
      </c>
      <c r="L61" s="31">
        <f t="shared" si="11"/>
        <v>1019.2068324324324</v>
      </c>
      <c r="M61" s="23">
        <f t="shared" si="19"/>
        <v>579.55935135135132</v>
      </c>
      <c r="N61" s="32">
        <f t="shared" si="20"/>
        <v>115.91187027027027</v>
      </c>
      <c r="O61" s="27">
        <f t="shared" si="21"/>
        <v>695.47122162162157</v>
      </c>
    </row>
    <row r="62" spans="1:15" x14ac:dyDescent="0.25">
      <c r="A62" s="46"/>
      <c r="B62" s="57">
        <v>6.2</v>
      </c>
      <c r="C62" s="56">
        <v>89211</v>
      </c>
      <c r="D62" s="12">
        <f t="shared" si="12"/>
        <v>401.85135135135135</v>
      </c>
      <c r="E62" s="13">
        <f t="shared" si="13"/>
        <v>151.0961081081081</v>
      </c>
      <c r="F62" s="13">
        <v>40</v>
      </c>
      <c r="G62" s="14">
        <f t="shared" si="14"/>
        <v>1145.8949189189188</v>
      </c>
      <c r="H62" s="34">
        <f t="shared" si="15"/>
        <v>229.17898378378379</v>
      </c>
      <c r="I62" s="30">
        <f t="shared" si="16"/>
        <v>1375.0739027027025</v>
      </c>
      <c r="J62" s="16">
        <f t="shared" si="17"/>
        <v>869.42118918918914</v>
      </c>
      <c r="K62" s="33">
        <f t="shared" si="18"/>
        <v>173.88423783783784</v>
      </c>
      <c r="L62" s="31">
        <f t="shared" si="11"/>
        <v>1043.305427027027</v>
      </c>
      <c r="M62" s="23">
        <f t="shared" si="19"/>
        <v>592.94745945945942</v>
      </c>
      <c r="N62" s="32">
        <f t="shared" si="20"/>
        <v>118.5894918918919</v>
      </c>
      <c r="O62" s="27">
        <f t="shared" si="21"/>
        <v>711.53695135135126</v>
      </c>
    </row>
    <row r="63" spans="1:15" x14ac:dyDescent="0.25">
      <c r="A63" s="46"/>
      <c r="B63" s="57">
        <v>6.3</v>
      </c>
      <c r="C63" s="56">
        <v>91373</v>
      </c>
      <c r="D63" s="12">
        <f t="shared" si="12"/>
        <v>411.59009009009009</v>
      </c>
      <c r="E63" s="13">
        <f t="shared" si="13"/>
        <v>154.75787387387388</v>
      </c>
      <c r="F63" s="13">
        <v>40</v>
      </c>
      <c r="G63" s="14">
        <f t="shared" si="14"/>
        <v>1172.6959279279279</v>
      </c>
      <c r="H63" s="34">
        <f t="shared" si="15"/>
        <v>234.53918558558559</v>
      </c>
      <c r="I63" s="30">
        <f t="shared" si="16"/>
        <v>1407.2351135135134</v>
      </c>
      <c r="J63" s="16">
        <f t="shared" si="17"/>
        <v>889.52194594594584</v>
      </c>
      <c r="K63" s="33">
        <f t="shared" si="18"/>
        <v>177.90438918918917</v>
      </c>
      <c r="L63" s="31">
        <f t="shared" si="11"/>
        <v>1067.4263351351351</v>
      </c>
      <c r="M63" s="23">
        <f t="shared" si="19"/>
        <v>606.34796396396393</v>
      </c>
      <c r="N63" s="32">
        <f t="shared" si="20"/>
        <v>121.26959279279279</v>
      </c>
      <c r="O63" s="27">
        <f t="shared" si="21"/>
        <v>727.6175567567567</v>
      </c>
    </row>
    <row r="64" spans="1:15" x14ac:dyDescent="0.25">
      <c r="A64" s="49"/>
      <c r="B64" s="57">
        <v>6.4</v>
      </c>
      <c r="C64" s="56">
        <v>93526</v>
      </c>
      <c r="D64" s="12">
        <f t="shared" si="12"/>
        <v>421.2882882882883</v>
      </c>
      <c r="E64" s="13">
        <f t="shared" si="13"/>
        <v>158.40439639639641</v>
      </c>
      <c r="F64" s="13">
        <v>40</v>
      </c>
      <c r="G64" s="14">
        <f t="shared" si="14"/>
        <v>1199.3853693693695</v>
      </c>
      <c r="H64" s="34">
        <f t="shared" si="15"/>
        <v>239.87707387387391</v>
      </c>
      <c r="I64" s="30">
        <f t="shared" si="16"/>
        <v>1439.2624432432435</v>
      </c>
      <c r="J64" s="16">
        <f t="shared" si="17"/>
        <v>909.53902702702715</v>
      </c>
      <c r="K64" s="33">
        <f t="shared" si="18"/>
        <v>181.90780540540544</v>
      </c>
      <c r="L64" s="31">
        <f t="shared" si="11"/>
        <v>1091.4468324324325</v>
      </c>
      <c r="M64" s="23">
        <f t="shared" si="19"/>
        <v>619.69268468468476</v>
      </c>
      <c r="N64" s="32">
        <f t="shared" si="20"/>
        <v>123.93853693693696</v>
      </c>
      <c r="O64" s="27">
        <f t="shared" si="21"/>
        <v>743.63122162162176</v>
      </c>
    </row>
    <row r="65" spans="1:15" x14ac:dyDescent="0.25">
      <c r="A65" s="49"/>
      <c r="B65" s="57">
        <v>6.5</v>
      </c>
      <c r="C65" s="56">
        <v>95685</v>
      </c>
      <c r="D65" s="12">
        <f t="shared" si="12"/>
        <v>431.01351351351349</v>
      </c>
      <c r="E65" s="13">
        <f t="shared" si="13"/>
        <v>162.06108108108108</v>
      </c>
      <c r="F65" s="13">
        <v>40</v>
      </c>
      <c r="G65" s="14">
        <f t="shared" si="14"/>
        <v>1226.1491891891892</v>
      </c>
      <c r="H65" s="34">
        <f t="shared" si="15"/>
        <v>245.22983783783786</v>
      </c>
      <c r="I65" s="30">
        <f t="shared" si="16"/>
        <v>1471.379027027027</v>
      </c>
      <c r="J65" s="16">
        <f t="shared" si="17"/>
        <v>929.6118918918919</v>
      </c>
      <c r="K65" s="33">
        <f t="shared" si="18"/>
        <v>185.9223783783784</v>
      </c>
      <c r="L65" s="31">
        <f t="shared" si="11"/>
        <v>1115.5342702702703</v>
      </c>
      <c r="M65" s="23">
        <f t="shared" si="19"/>
        <v>633.0745945945946</v>
      </c>
      <c r="N65" s="32">
        <f t="shared" si="20"/>
        <v>126.61491891891893</v>
      </c>
      <c r="O65" s="27">
        <f t="shared" si="21"/>
        <v>759.68951351351348</v>
      </c>
    </row>
    <row r="66" spans="1:15" x14ac:dyDescent="0.25">
      <c r="A66" s="49">
        <v>7</v>
      </c>
      <c r="B66" s="57">
        <v>7.1</v>
      </c>
      <c r="C66" s="56">
        <v>95759</v>
      </c>
      <c r="D66" s="12">
        <f t="shared" si="12"/>
        <v>431.34684684684686</v>
      </c>
      <c r="E66" s="13">
        <f t="shared" si="13"/>
        <v>162.18641441441443</v>
      </c>
      <c r="F66" s="13">
        <v>40</v>
      </c>
      <c r="G66" s="14">
        <f t="shared" si="14"/>
        <v>1227.0665225225225</v>
      </c>
      <c r="H66" s="34">
        <f t="shared" si="15"/>
        <v>245.41330450450451</v>
      </c>
      <c r="I66" s="30">
        <f t="shared" si="16"/>
        <v>1472.4798270270271</v>
      </c>
      <c r="J66" s="16">
        <f t="shared" si="17"/>
        <v>930.29989189189189</v>
      </c>
      <c r="K66" s="33">
        <f t="shared" si="18"/>
        <v>186.05997837837839</v>
      </c>
      <c r="L66" s="31">
        <f t="shared" si="11"/>
        <v>1116.3598702702702</v>
      </c>
      <c r="M66" s="23">
        <f t="shared" si="19"/>
        <v>633.53326126126126</v>
      </c>
      <c r="N66" s="32">
        <f t="shared" si="20"/>
        <v>126.70665225225225</v>
      </c>
      <c r="O66" s="27">
        <f t="shared" si="21"/>
        <v>760.23991351351356</v>
      </c>
    </row>
    <row r="67" spans="1:15" x14ac:dyDescent="0.25">
      <c r="A67" s="49"/>
      <c r="B67" s="57">
        <v>7.2</v>
      </c>
      <c r="C67" s="56">
        <v>98623</v>
      </c>
      <c r="D67" s="12">
        <f t="shared" si="12"/>
        <v>444.24774774774772</v>
      </c>
      <c r="E67" s="13">
        <f t="shared" si="13"/>
        <v>167.03715315315316</v>
      </c>
      <c r="F67" s="13">
        <v>40</v>
      </c>
      <c r="G67" s="14">
        <f t="shared" si="14"/>
        <v>1262.5698018018018</v>
      </c>
      <c r="H67" s="34">
        <f t="shared" si="15"/>
        <v>252.51396036036036</v>
      </c>
      <c r="I67" s="30">
        <f t="shared" si="16"/>
        <v>1515.0837621621622</v>
      </c>
      <c r="J67" s="16">
        <f t="shared" si="17"/>
        <v>956.92735135135126</v>
      </c>
      <c r="K67" s="33">
        <f t="shared" si="18"/>
        <v>191.38547027027028</v>
      </c>
      <c r="L67" s="31">
        <f t="shared" si="11"/>
        <v>1148.3128216216214</v>
      </c>
      <c r="M67" s="23">
        <f t="shared" si="19"/>
        <v>651.28490090090088</v>
      </c>
      <c r="N67" s="32">
        <f t="shared" si="20"/>
        <v>130.25698018018019</v>
      </c>
      <c r="O67" s="27">
        <f t="shared" si="21"/>
        <v>781.5418810810811</v>
      </c>
    </row>
    <row r="68" spans="1:15" x14ac:dyDescent="0.25">
      <c r="A68" s="49"/>
      <c r="B68" s="57">
        <v>7.3</v>
      </c>
      <c r="C68" s="56">
        <v>101487</v>
      </c>
      <c r="D68" s="12">
        <f t="shared" si="12"/>
        <v>457.14864864864865</v>
      </c>
      <c r="E68" s="13">
        <f t="shared" si="13"/>
        <v>171.88789189189188</v>
      </c>
      <c r="F68" s="13">
        <v>40</v>
      </c>
      <c r="G68" s="14">
        <f t="shared" si="14"/>
        <v>1298.073081081081</v>
      </c>
      <c r="H68" s="34">
        <f t="shared" si="15"/>
        <v>259.61461621621623</v>
      </c>
      <c r="I68" s="30">
        <f t="shared" si="16"/>
        <v>1557.6876972972973</v>
      </c>
      <c r="J68" s="16">
        <f t="shared" si="17"/>
        <v>983.55481081081075</v>
      </c>
      <c r="K68" s="33">
        <f t="shared" si="18"/>
        <v>196.71096216216216</v>
      </c>
      <c r="L68" s="31">
        <f t="shared" si="11"/>
        <v>1180.2657729729729</v>
      </c>
      <c r="M68" s="23">
        <f t="shared" si="19"/>
        <v>669.0365405405405</v>
      </c>
      <c r="N68" s="32">
        <f t="shared" si="20"/>
        <v>133.80730810810812</v>
      </c>
      <c r="O68" s="27">
        <f t="shared" si="21"/>
        <v>802.84384864864865</v>
      </c>
    </row>
    <row r="69" spans="1:15" x14ac:dyDescent="0.25">
      <c r="A69" s="49"/>
      <c r="B69" s="57">
        <v>7.4</v>
      </c>
      <c r="C69" s="56">
        <v>104355</v>
      </c>
      <c r="D69" s="12">
        <f t="shared" si="12"/>
        <v>470.06756756756755</v>
      </c>
      <c r="E69" s="13">
        <f t="shared" si="13"/>
        <v>176.74540540540539</v>
      </c>
      <c r="F69" s="13">
        <v>40</v>
      </c>
      <c r="G69" s="14">
        <f t="shared" si="14"/>
        <v>1333.6259459459459</v>
      </c>
      <c r="H69" s="34">
        <f t="shared" si="15"/>
        <v>266.72518918918917</v>
      </c>
      <c r="I69" s="30">
        <f t="shared" si="16"/>
        <v>1600.3511351351351</v>
      </c>
      <c r="J69" s="16">
        <f t="shared" si="17"/>
        <v>1010.2194594594594</v>
      </c>
      <c r="K69" s="33">
        <f t="shared" si="18"/>
        <v>202.04389189189189</v>
      </c>
      <c r="L69" s="31">
        <f t="shared" si="11"/>
        <v>1212.2633513513513</v>
      </c>
      <c r="M69" s="23">
        <f t="shared" si="19"/>
        <v>686.81297297297294</v>
      </c>
      <c r="N69" s="32">
        <f t="shared" si="20"/>
        <v>137.36259459459458</v>
      </c>
      <c r="O69" s="27">
        <f t="shared" si="21"/>
        <v>824.17556756756755</v>
      </c>
    </row>
    <row r="70" spans="1:15" x14ac:dyDescent="0.25">
      <c r="A70" s="49"/>
      <c r="B70" s="57">
        <v>7.5</v>
      </c>
      <c r="C70" s="56">
        <v>107217</v>
      </c>
      <c r="D70" s="12">
        <f t="shared" si="12"/>
        <v>482.95945945945948</v>
      </c>
      <c r="E70" s="13">
        <f t="shared" si="13"/>
        <v>181.59275675675676</v>
      </c>
      <c r="F70" s="13">
        <v>40</v>
      </c>
      <c r="G70" s="14">
        <f t="shared" si="14"/>
        <v>1369.1044324324325</v>
      </c>
      <c r="H70" s="34">
        <f t="shared" si="15"/>
        <v>273.82088648648653</v>
      </c>
      <c r="I70" s="30">
        <f t="shared" si="16"/>
        <v>1642.9253189189189</v>
      </c>
      <c r="J70" s="16">
        <f t="shared" si="17"/>
        <v>1036.8283243243245</v>
      </c>
      <c r="K70" s="33">
        <f t="shared" si="18"/>
        <v>207.36566486486493</v>
      </c>
      <c r="L70" s="31">
        <f t="shared" si="11"/>
        <v>1244.1939891891893</v>
      </c>
      <c r="M70" s="23">
        <f t="shared" si="19"/>
        <v>704.55221621621627</v>
      </c>
      <c r="N70" s="32">
        <f t="shared" si="20"/>
        <v>140.91044324324326</v>
      </c>
      <c r="O70" s="27">
        <f t="shared" si="21"/>
        <v>845.46265945945947</v>
      </c>
    </row>
    <row r="71" spans="1:15" x14ac:dyDescent="0.25">
      <c r="A71" s="49">
        <v>8</v>
      </c>
      <c r="B71" s="57">
        <v>8.1</v>
      </c>
      <c r="C71" s="56">
        <v>107371</v>
      </c>
      <c r="D71" s="12">
        <f t="shared" si="12"/>
        <v>483.65315315315314</v>
      </c>
      <c r="E71" s="13">
        <f t="shared" si="13"/>
        <v>181.85358558558559</v>
      </c>
      <c r="F71" s="13">
        <v>40</v>
      </c>
      <c r="G71" s="14">
        <f t="shared" si="14"/>
        <v>1371.0134774774774</v>
      </c>
      <c r="H71" s="34">
        <f t="shared" si="15"/>
        <v>274.2026954954955</v>
      </c>
      <c r="I71" s="30">
        <f t="shared" si="16"/>
        <v>1645.2161729729728</v>
      </c>
      <c r="J71" s="16">
        <f t="shared" si="17"/>
        <v>1038.2601081081079</v>
      </c>
      <c r="K71" s="33">
        <f t="shared" si="18"/>
        <v>207.6520216216216</v>
      </c>
      <c r="L71" s="31">
        <f t="shared" si="11"/>
        <v>1245.9121297297295</v>
      </c>
      <c r="M71" s="23">
        <f t="shared" si="19"/>
        <v>705.5067387387387</v>
      </c>
      <c r="N71" s="32">
        <f t="shared" si="20"/>
        <v>141.10134774774775</v>
      </c>
      <c r="O71" s="27">
        <f t="shared" si="21"/>
        <v>846.6080864864864</v>
      </c>
    </row>
    <row r="72" spans="1:15" x14ac:dyDescent="0.25">
      <c r="A72" s="49"/>
      <c r="B72" s="57">
        <v>8.1999999999999993</v>
      </c>
      <c r="C72" s="56">
        <v>111677</v>
      </c>
      <c r="D72" s="12">
        <f t="shared" si="12"/>
        <v>503.04954954954957</v>
      </c>
      <c r="E72" s="13">
        <f t="shared" si="13"/>
        <v>189.14663063063063</v>
      </c>
      <c r="F72" s="13">
        <v>40</v>
      </c>
      <c r="G72" s="14">
        <f t="shared" si="14"/>
        <v>1424.3923603603603</v>
      </c>
      <c r="H72" s="34">
        <f t="shared" si="15"/>
        <v>284.87847207207204</v>
      </c>
      <c r="I72" s="30">
        <f t="shared" si="16"/>
        <v>1709.2708324324324</v>
      </c>
      <c r="J72" s="16">
        <f t="shared" si="17"/>
        <v>1078.2942702702703</v>
      </c>
      <c r="K72" s="33">
        <f t="shared" si="18"/>
        <v>215.65885405405407</v>
      </c>
      <c r="L72" s="31">
        <f t="shared" si="11"/>
        <v>1293.9531243243243</v>
      </c>
      <c r="M72" s="23">
        <f t="shared" si="19"/>
        <v>732.19618018018014</v>
      </c>
      <c r="N72" s="32">
        <f t="shared" si="20"/>
        <v>146.43923603603602</v>
      </c>
      <c r="O72" s="27">
        <f t="shared" si="21"/>
        <v>878.63541621621619</v>
      </c>
    </row>
    <row r="73" spans="1:15" x14ac:dyDescent="0.25">
      <c r="A73" s="49"/>
      <c r="B73" s="57">
        <v>8.3000000000000007</v>
      </c>
      <c r="C73" s="56">
        <v>115989</v>
      </c>
      <c r="D73" s="12">
        <f t="shared" si="12"/>
        <v>522.47297297297303</v>
      </c>
      <c r="E73" s="13">
        <f t="shared" si="13"/>
        <v>196.44983783783786</v>
      </c>
      <c r="F73" s="13">
        <v>40</v>
      </c>
      <c r="G73" s="14">
        <f t="shared" si="14"/>
        <v>1477.8456216216218</v>
      </c>
      <c r="H73" s="34">
        <f t="shared" si="15"/>
        <v>295.56912432432438</v>
      </c>
      <c r="I73" s="30">
        <f t="shared" si="16"/>
        <v>1773.4147459459462</v>
      </c>
      <c r="J73" s="16">
        <f t="shared" si="17"/>
        <v>1118.3842162162164</v>
      </c>
      <c r="K73" s="33">
        <f t="shared" si="18"/>
        <v>223.6768432432433</v>
      </c>
      <c r="L73" s="31">
        <f t="shared" si="11"/>
        <v>1342.0610594594596</v>
      </c>
      <c r="M73" s="23">
        <f t="shared" si="19"/>
        <v>758.92281081081092</v>
      </c>
      <c r="N73" s="32">
        <f t="shared" si="20"/>
        <v>151.78456216216219</v>
      </c>
      <c r="O73" s="27">
        <f t="shared" si="21"/>
        <v>910.70737297297308</v>
      </c>
    </row>
    <row r="74" spans="1:15" x14ac:dyDescent="0.25">
      <c r="A74" s="49"/>
      <c r="B74" s="57">
        <v>8.4</v>
      </c>
      <c r="C74" s="56">
        <v>120297</v>
      </c>
      <c r="D74" s="12">
        <f t="shared" si="12"/>
        <v>541.87837837837833</v>
      </c>
      <c r="E74" s="13">
        <f t="shared" si="13"/>
        <v>203.74627027027026</v>
      </c>
      <c r="F74" s="13">
        <v>40</v>
      </c>
      <c r="G74" s="14">
        <f t="shared" si="14"/>
        <v>1531.2492972972973</v>
      </c>
      <c r="H74" s="34">
        <f t="shared" si="15"/>
        <v>306.24985945945946</v>
      </c>
      <c r="I74" s="30">
        <f t="shared" si="16"/>
        <v>1837.4991567567567</v>
      </c>
      <c r="J74" s="16">
        <f t="shared" si="17"/>
        <v>1158.4369729729729</v>
      </c>
      <c r="K74" s="33">
        <f t="shared" si="18"/>
        <v>231.68739459459459</v>
      </c>
      <c r="L74" s="31">
        <f t="shared" si="11"/>
        <v>1390.1243675675673</v>
      </c>
      <c r="M74" s="23">
        <f t="shared" si="19"/>
        <v>785.62464864864864</v>
      </c>
      <c r="N74" s="32">
        <f t="shared" si="20"/>
        <v>157.12492972972973</v>
      </c>
      <c r="O74" s="27">
        <f t="shared" si="21"/>
        <v>942.74957837837837</v>
      </c>
    </row>
    <row r="75" spans="1:15" x14ac:dyDescent="0.25">
      <c r="A75" s="49"/>
      <c r="B75" s="57">
        <v>8.5</v>
      </c>
      <c r="C75" s="56">
        <v>124606</v>
      </c>
      <c r="D75" s="12">
        <f t="shared" si="12"/>
        <v>561.2882882882883</v>
      </c>
      <c r="E75" s="13">
        <f t="shared" si="13"/>
        <v>211.04439639639639</v>
      </c>
      <c r="F75" s="13">
        <v>40</v>
      </c>
      <c r="G75" s="14">
        <f t="shared" si="14"/>
        <v>1584.6653693693693</v>
      </c>
      <c r="H75" s="34">
        <f t="shared" si="15"/>
        <v>316.93307387387387</v>
      </c>
      <c r="I75" s="30">
        <f t="shared" si="16"/>
        <v>1901.5984432432431</v>
      </c>
      <c r="J75" s="16">
        <f t="shared" si="17"/>
        <v>1198.4990270270268</v>
      </c>
      <c r="K75" s="33">
        <f t="shared" si="18"/>
        <v>239.69980540540539</v>
      </c>
      <c r="L75" s="31">
        <f t="shared" si="11"/>
        <v>1438.1988324324323</v>
      </c>
      <c r="M75" s="23">
        <f t="shared" si="19"/>
        <v>812.33268468468464</v>
      </c>
      <c r="N75" s="32">
        <f t="shared" si="20"/>
        <v>162.46653693693693</v>
      </c>
      <c r="O75" s="27">
        <f t="shared" si="21"/>
        <v>974.79922162162154</v>
      </c>
    </row>
    <row r="76" spans="1:15" x14ac:dyDescent="0.25">
      <c r="A76" s="49">
        <v>9</v>
      </c>
      <c r="B76" s="57">
        <v>9.1</v>
      </c>
      <c r="C76" s="56">
        <v>124784</v>
      </c>
      <c r="D76" s="12">
        <f t="shared" si="12"/>
        <v>562.09009009009014</v>
      </c>
      <c r="E76" s="13">
        <f t="shared" si="13"/>
        <v>211.3458738738739</v>
      </c>
      <c r="F76" s="13">
        <v>40</v>
      </c>
      <c r="G76" s="14">
        <f t="shared" si="14"/>
        <v>1586.871927927928</v>
      </c>
      <c r="H76" s="34">
        <f t="shared" si="15"/>
        <v>317.37438558558563</v>
      </c>
      <c r="I76" s="30">
        <f t="shared" si="16"/>
        <v>1904.2463135135135</v>
      </c>
      <c r="J76" s="16">
        <f t="shared" si="17"/>
        <v>1200.1539459459459</v>
      </c>
      <c r="K76" s="33">
        <f t="shared" si="18"/>
        <v>240.03078918918919</v>
      </c>
      <c r="L76" s="31">
        <f t="shared" si="11"/>
        <v>1440.184735135135</v>
      </c>
      <c r="M76" s="23">
        <f t="shared" si="19"/>
        <v>813.43596396396401</v>
      </c>
      <c r="N76" s="32">
        <f t="shared" si="20"/>
        <v>162.68719279279281</v>
      </c>
      <c r="O76" s="27">
        <f t="shared" si="21"/>
        <v>976.12315675675677</v>
      </c>
    </row>
    <row r="77" spans="1:15" x14ac:dyDescent="0.25">
      <c r="A77" s="49"/>
      <c r="B77" s="57">
        <v>9.1999999999999993</v>
      </c>
      <c r="C77" s="56">
        <v>127767</v>
      </c>
      <c r="D77" s="12">
        <f t="shared" si="12"/>
        <v>575.52702702702697</v>
      </c>
      <c r="E77" s="13">
        <f t="shared" si="13"/>
        <v>216.39816216216215</v>
      </c>
      <c r="F77" s="13">
        <v>40</v>
      </c>
      <c r="G77" s="14">
        <f t="shared" si="14"/>
        <v>1623.8503783783783</v>
      </c>
      <c r="H77" s="34">
        <f t="shared" si="15"/>
        <v>324.77007567567568</v>
      </c>
      <c r="I77" s="30">
        <f t="shared" si="16"/>
        <v>1948.6204540540539</v>
      </c>
      <c r="J77" s="16">
        <f t="shared" si="17"/>
        <v>1227.8877837837838</v>
      </c>
      <c r="K77" s="33">
        <f t="shared" si="18"/>
        <v>245.57755675675676</v>
      </c>
      <c r="L77" s="31">
        <f t="shared" si="11"/>
        <v>1473.4653405405406</v>
      </c>
      <c r="M77" s="23">
        <f t="shared" si="19"/>
        <v>831.92518918918915</v>
      </c>
      <c r="N77" s="32">
        <f t="shared" si="20"/>
        <v>166.38503783783784</v>
      </c>
      <c r="O77" s="27">
        <f t="shared" si="21"/>
        <v>998.31022702702694</v>
      </c>
    </row>
    <row r="78" spans="1:15" x14ac:dyDescent="0.25">
      <c r="A78" s="49"/>
      <c r="B78" s="57">
        <v>9.3000000000000007</v>
      </c>
      <c r="C78" s="56">
        <v>130753</v>
      </c>
      <c r="D78" s="12">
        <f t="shared" si="12"/>
        <v>588.97747747747746</v>
      </c>
      <c r="E78" s="13">
        <f t="shared" si="13"/>
        <v>221.45553153153153</v>
      </c>
      <c r="F78" s="13">
        <v>40</v>
      </c>
      <c r="G78" s="14">
        <f t="shared" si="14"/>
        <v>1660.8660180180179</v>
      </c>
      <c r="H78" s="34">
        <f t="shared" si="15"/>
        <v>332.17320360360361</v>
      </c>
      <c r="I78" s="30">
        <f t="shared" si="16"/>
        <v>1993.0392216216214</v>
      </c>
      <c r="J78" s="16">
        <f t="shared" si="17"/>
        <v>1255.6495135135135</v>
      </c>
      <c r="K78" s="33">
        <f t="shared" si="18"/>
        <v>251.12990270270271</v>
      </c>
      <c r="L78" s="31">
        <f t="shared" si="11"/>
        <v>1506.7794162162163</v>
      </c>
      <c r="M78" s="23">
        <f t="shared" si="19"/>
        <v>850.43300900900897</v>
      </c>
      <c r="N78" s="32">
        <f t="shared" si="20"/>
        <v>170.08660180180181</v>
      </c>
      <c r="O78" s="27">
        <f t="shared" si="21"/>
        <v>1020.5196108108107</v>
      </c>
    </row>
    <row r="79" spans="1:15" x14ac:dyDescent="0.25">
      <c r="A79" s="49"/>
      <c r="B79" s="57">
        <v>9.4</v>
      </c>
      <c r="C79" s="56">
        <v>133441</v>
      </c>
      <c r="D79" s="12">
        <f t="shared" si="12"/>
        <v>601.08558558558559</v>
      </c>
      <c r="E79" s="13">
        <f t="shared" si="13"/>
        <v>226.00818018018018</v>
      </c>
      <c r="F79" s="13">
        <v>40</v>
      </c>
      <c r="G79" s="14">
        <f t="shared" si="14"/>
        <v>1694.1875315315315</v>
      </c>
      <c r="H79" s="34">
        <f t="shared" si="15"/>
        <v>338.8375063063063</v>
      </c>
      <c r="I79" s="30">
        <f t="shared" si="16"/>
        <v>2033.0250378378378</v>
      </c>
      <c r="J79" s="16">
        <f t="shared" si="17"/>
        <v>1280.6406486486485</v>
      </c>
      <c r="K79" s="33">
        <f t="shared" si="18"/>
        <v>256.12812972972972</v>
      </c>
      <c r="L79" s="31">
        <f t="shared" si="11"/>
        <v>1536.7687783783781</v>
      </c>
      <c r="M79" s="23">
        <f t="shared" si="19"/>
        <v>867.09376576576574</v>
      </c>
      <c r="N79" s="32">
        <f t="shared" si="20"/>
        <v>173.41875315315315</v>
      </c>
      <c r="O79" s="27">
        <f t="shared" si="21"/>
        <v>1040.5125189189189</v>
      </c>
    </row>
    <row r="80" spans="1:15" x14ac:dyDescent="0.25">
      <c r="A80" s="49">
        <v>10</v>
      </c>
      <c r="B80" s="57" t="s">
        <v>6</v>
      </c>
      <c r="C80" s="56">
        <v>133490</v>
      </c>
      <c r="D80" s="12">
        <f t="shared" si="12"/>
        <v>601.30630630630628</v>
      </c>
      <c r="E80" s="13">
        <f t="shared" si="13"/>
        <v>226.09117117117117</v>
      </c>
      <c r="F80" s="13">
        <v>40</v>
      </c>
      <c r="G80" s="14">
        <f t="shared" si="14"/>
        <v>1694.7949549549548</v>
      </c>
      <c r="H80" s="34">
        <f t="shared" si="15"/>
        <v>338.95899099099097</v>
      </c>
      <c r="I80" s="30">
        <f t="shared" si="16"/>
        <v>2033.7539459459458</v>
      </c>
      <c r="J80" s="16">
        <f t="shared" si="17"/>
        <v>1281.0962162162161</v>
      </c>
      <c r="K80" s="33">
        <f t="shared" si="18"/>
        <v>256.21924324324323</v>
      </c>
      <c r="L80" s="17">
        <f t="shared" ref="L80" si="22">J80+K80</f>
        <v>1537.3154594594594</v>
      </c>
      <c r="M80" s="23">
        <f t="shared" si="19"/>
        <v>867.39747747747742</v>
      </c>
      <c r="N80" s="32">
        <f t="shared" si="20"/>
        <v>173.47949549549548</v>
      </c>
      <c r="O80" s="27">
        <f t="shared" si="21"/>
        <v>1040.8769729729729</v>
      </c>
    </row>
    <row r="81" spans="1:15" x14ac:dyDescent="0.25">
      <c r="A81" s="47"/>
      <c r="B81" s="19"/>
      <c r="C81" s="24"/>
      <c r="D81" s="20" t="s">
        <v>12</v>
      </c>
      <c r="E81" s="21"/>
      <c r="F81" s="21"/>
      <c r="G81" s="21"/>
      <c r="H81" s="40"/>
      <c r="I81" s="21"/>
      <c r="J81" s="25"/>
      <c r="K81" s="36"/>
      <c r="L81" s="26"/>
      <c r="M81" s="19"/>
      <c r="N81" s="36"/>
      <c r="O81" s="19"/>
    </row>
    <row r="82" spans="1:15" x14ac:dyDescent="0.25">
      <c r="A82" s="48"/>
      <c r="B82" s="19"/>
      <c r="C82" s="19"/>
      <c r="D82" s="20" t="s">
        <v>30</v>
      </c>
      <c r="E82" s="19"/>
      <c r="F82" s="19"/>
      <c r="G82" s="19"/>
      <c r="H82" s="36"/>
      <c r="I82" s="21"/>
      <c r="J82" s="21"/>
      <c r="K82" s="36"/>
      <c r="L82" s="19"/>
      <c r="M82" s="19"/>
      <c r="N82" s="36"/>
      <c r="O82" s="19"/>
    </row>
    <row r="83" spans="1:15" x14ac:dyDescent="0.25">
      <c r="D83" s="20"/>
    </row>
  </sheetData>
  <mergeCells count="12">
    <mergeCell ref="A1:O1"/>
    <mergeCell ref="G4:I4"/>
    <mergeCell ref="J4:L4"/>
    <mergeCell ref="M4:O4"/>
    <mergeCell ref="A2:O2"/>
    <mergeCell ref="A3:O3"/>
    <mergeCell ref="A35:O35"/>
    <mergeCell ref="G38:I38"/>
    <mergeCell ref="J38:L38"/>
    <mergeCell ref="M38:O38"/>
    <mergeCell ref="A36:O36"/>
    <mergeCell ref="A37:O37"/>
  </mergeCells>
  <pageMargins left="0.70866141732283472" right="0.70866141732283472" top="0.74803149606299213" bottom="0.74803149606299213" header="0.31496062992125984" footer="0.31496062992125984"/>
  <pageSetup paperSize="9" scale="56" fitToHeight="4" orientation="landscape" r:id="rId1"/>
  <rowBreaks count="1" manualBreakCount="1">
    <brk id="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CHARGE OUT RATES W LABORATORY</vt:lpstr>
      <vt:lpstr>CHARGE OUT RATES</vt:lpstr>
      <vt:lpstr>'CHARGE OUT RATES'!Print_Area</vt:lpstr>
      <vt:lpstr>'CHARGE OUT RATES W LABORATORY'!Print_Area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 Magann</dc:creator>
  <cp:lastModifiedBy>Kathryn Dougall</cp:lastModifiedBy>
  <cp:lastPrinted>2012-08-28T23:06:50Z</cp:lastPrinted>
  <dcterms:created xsi:type="dcterms:W3CDTF">2012-06-08T04:51:20Z</dcterms:created>
  <dcterms:modified xsi:type="dcterms:W3CDTF">2024-07-16T05:46:19Z</dcterms:modified>
</cp:coreProperties>
</file>