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\Res-Services\Research Grants\ARC\BUDGETS\"/>
    </mc:Choice>
  </mc:AlternateContent>
  <bookViews>
    <workbookView xWindow="0" yWindow="1560" windowWidth="18030" windowHeight="12120"/>
  </bookViews>
  <sheets>
    <sheet name="Academic" sheetId="1" r:id="rId1"/>
    <sheet name="HEO" sheetId="3" r:id="rId2"/>
    <sheet name="Sheet1" sheetId="4" r:id="rId3"/>
  </sheets>
  <definedNames>
    <definedName name="_xlnm.Print_Area" localSheetId="0">Academic!$A$1:$G$50</definedName>
  </definedNames>
  <calcPr calcId="152511"/>
</workbook>
</file>

<file path=xl/calcChain.xml><?xml version="1.0" encoding="utf-8"?>
<calcChain xmlns="http://schemas.openxmlformats.org/spreadsheetml/2006/main">
  <c r="F10" i="4" l="1"/>
  <c r="F9" i="4"/>
  <c r="F8" i="4"/>
  <c r="F7" i="4"/>
  <c r="C9" i="4"/>
  <c r="C8" i="4"/>
  <c r="C7" i="4"/>
  <c r="E7" i="4"/>
  <c r="D7" i="4"/>
  <c r="E6" i="4"/>
  <c r="D6" i="4"/>
  <c r="E3" i="4"/>
  <c r="C3" i="4"/>
  <c r="D3" i="4" s="1"/>
  <c r="G3" i="4" s="1"/>
  <c r="E2" i="4"/>
  <c r="C2" i="4"/>
  <c r="D2" i="4" s="1"/>
  <c r="G2" i="4" s="1"/>
  <c r="E1" i="4"/>
  <c r="C1" i="4"/>
  <c r="D1" i="4" s="1"/>
  <c r="G1" i="4" s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5" i="3"/>
  <c r="K9" i="3"/>
  <c r="K12" i="3"/>
  <c r="K17" i="3"/>
  <c r="K21" i="3"/>
  <c r="K26" i="3"/>
  <c r="K31" i="3"/>
  <c r="K36" i="3"/>
  <c r="K41" i="3"/>
  <c r="K45" i="3"/>
  <c r="K5" i="3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3" i="1"/>
  <c r="E24" i="1"/>
  <c r="E25" i="1"/>
  <c r="E26" i="1"/>
  <c r="E27" i="1"/>
  <c r="E28" i="1"/>
  <c r="E30" i="1"/>
  <c r="E31" i="1"/>
  <c r="E32" i="1"/>
  <c r="E33" i="1"/>
  <c r="E35" i="1"/>
  <c r="E7" i="1"/>
  <c r="C29" i="1"/>
  <c r="D29" i="1"/>
  <c r="G29" i="1"/>
  <c r="J9" i="3"/>
  <c r="J12" i="3"/>
  <c r="J17" i="3"/>
  <c r="J21" i="3"/>
  <c r="J26" i="3"/>
  <c r="J31" i="3"/>
  <c r="J36" i="3"/>
  <c r="J41" i="3"/>
  <c r="J45" i="3"/>
  <c r="J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5" i="3"/>
  <c r="E5" i="3"/>
  <c r="E28" i="3"/>
  <c r="C35" i="1"/>
  <c r="C31" i="1"/>
  <c r="C32" i="1"/>
  <c r="C33" i="1"/>
  <c r="C30" i="1"/>
  <c r="C24" i="1"/>
  <c r="C25" i="1"/>
  <c r="C26" i="1"/>
  <c r="C27" i="1"/>
  <c r="C28" i="1"/>
  <c r="C23" i="1"/>
  <c r="C17" i="1"/>
  <c r="C18" i="1"/>
  <c r="C19" i="1"/>
  <c r="C20" i="1"/>
  <c r="C21" i="1"/>
  <c r="C16" i="1"/>
  <c r="C8" i="1"/>
  <c r="C9" i="1"/>
  <c r="C10" i="1"/>
  <c r="C11" i="1"/>
  <c r="C12" i="1"/>
  <c r="C13" i="1"/>
  <c r="C14" i="1"/>
  <c r="C7" i="1"/>
  <c r="H39" i="3"/>
  <c r="H43" i="3"/>
  <c r="H28" i="3"/>
  <c r="H29" i="3"/>
  <c r="H5" i="3"/>
  <c r="H10" i="3"/>
  <c r="H11" i="3"/>
  <c r="H19" i="3"/>
  <c r="H23" i="3"/>
  <c r="H24" i="3"/>
  <c r="H25" i="3"/>
  <c r="H14" i="3"/>
  <c r="H33" i="3"/>
  <c r="H37" i="3"/>
  <c r="H12" i="3"/>
  <c r="H16" i="3"/>
  <c r="H21" i="3"/>
  <c r="H26" i="3"/>
  <c r="H31" i="3"/>
  <c r="H35" i="3"/>
  <c r="H20" i="3"/>
  <c r="H6" i="3"/>
  <c r="H13" i="3"/>
  <c r="H17" i="3"/>
  <c r="H18" i="3"/>
  <c r="H8" i="3"/>
  <c r="H15" i="3"/>
  <c r="H27" i="3"/>
  <c r="H32" i="3"/>
  <c r="H36" i="3"/>
  <c r="H42" i="3"/>
  <c r="H41" i="3"/>
  <c r="H45" i="3"/>
  <c r="H7" i="3"/>
  <c r="H9" i="3"/>
  <c r="H22" i="3"/>
  <c r="H30" i="3"/>
  <c r="H34" i="3"/>
  <c r="H38" i="3"/>
  <c r="H40" i="3"/>
  <c r="H44" i="3"/>
  <c r="D7" i="1"/>
  <c r="G7" i="1"/>
  <c r="D8" i="1"/>
  <c r="D9" i="1"/>
  <c r="D10" i="1"/>
  <c r="D11" i="1"/>
  <c r="D12" i="1"/>
  <c r="D13" i="1"/>
  <c r="G13" i="1"/>
  <c r="D14" i="1"/>
  <c r="D16" i="1"/>
  <c r="D17" i="1"/>
  <c r="D18" i="1"/>
  <c r="D19" i="1"/>
  <c r="D20" i="1"/>
  <c r="G20" i="1"/>
  <c r="D21" i="1"/>
  <c r="G21" i="1"/>
  <c r="D23" i="1"/>
  <c r="D24" i="1"/>
  <c r="G24" i="1"/>
  <c r="D25" i="1"/>
  <c r="D26" i="1"/>
  <c r="G26" i="1"/>
  <c r="D27" i="1"/>
  <c r="G27" i="1"/>
  <c r="D39" i="1"/>
  <c r="D35" i="1"/>
  <c r="D33" i="1"/>
  <c r="D32" i="1"/>
  <c r="D31" i="1"/>
  <c r="D30" i="1"/>
  <c r="D28" i="1"/>
  <c r="G28" i="1"/>
  <c r="G33" i="1"/>
  <c r="G16" i="1"/>
  <c r="G12" i="1"/>
  <c r="G8" i="1"/>
  <c r="G30" i="1"/>
  <c r="G32" i="1"/>
  <c r="G35" i="1"/>
  <c r="G10" i="1"/>
  <c r="G31" i="1"/>
  <c r="G25" i="1"/>
  <c r="G23" i="1"/>
  <c r="G19" i="1"/>
  <c r="G18" i="1"/>
  <c r="G17" i="1"/>
  <c r="G14" i="1"/>
  <c r="G11" i="1"/>
  <c r="G9" i="1"/>
</calcChain>
</file>

<file path=xl/sharedStrings.xml><?xml version="1.0" encoding="utf-8"?>
<sst xmlns="http://schemas.openxmlformats.org/spreadsheetml/2006/main" count="100" uniqueCount="75">
  <si>
    <t>Salary</t>
  </si>
  <si>
    <t>Level A</t>
  </si>
  <si>
    <t>Level B</t>
  </si>
  <si>
    <t>Level C</t>
  </si>
  <si>
    <t>Level D</t>
  </si>
  <si>
    <t>Level E</t>
  </si>
  <si>
    <t>Academic Level</t>
  </si>
  <si>
    <t>(Professor)</t>
  </si>
  <si>
    <t>ARC</t>
  </si>
  <si>
    <t xml:space="preserve">ARC </t>
  </si>
  <si>
    <t>CI's contribution (Full-Time Equivalent)</t>
  </si>
  <si>
    <t>Teaching Relief (Discovery Project applications ONLY)</t>
  </si>
  <si>
    <t>ARC Scholarship Rates</t>
  </si>
  <si>
    <t>Scholarship - Postgrad Stipend</t>
  </si>
  <si>
    <t>Admin Org (UNE) *</t>
  </si>
  <si>
    <t>ARC oncosts (30%)</t>
  </si>
  <si>
    <t>Quote claims for teaching relief at the ARC rate of a maximum of $50,000 per year</t>
  </si>
  <si>
    <t>Base</t>
  </si>
  <si>
    <t>Base +1</t>
  </si>
  <si>
    <t>Base +2</t>
  </si>
  <si>
    <t>Base +3</t>
  </si>
  <si>
    <t>Base +4</t>
  </si>
  <si>
    <t>Base +5</t>
  </si>
  <si>
    <t>Base +6</t>
  </si>
  <si>
    <t>Base +7</t>
  </si>
  <si>
    <t>For calculating in-kind salary costs</t>
  </si>
  <si>
    <t>Casual Hourly Rates</t>
  </si>
  <si>
    <t>Please use this  column for research application budgets</t>
  </si>
  <si>
    <t>Level 1</t>
  </si>
  <si>
    <t>Level 2</t>
  </si>
  <si>
    <t>Level 3</t>
  </si>
  <si>
    <t>Level 4</t>
  </si>
  <si>
    <t>Level 7</t>
  </si>
  <si>
    <t>Level 8</t>
  </si>
  <si>
    <t>Level 9</t>
  </si>
  <si>
    <t>Lvl 10</t>
  </si>
  <si>
    <t>University cost*</t>
  </si>
  <si>
    <t>Total ARC  costs</t>
  </si>
  <si>
    <t>Admin Org (UNE)</t>
  </si>
  <si>
    <t>UNE Oncosts *</t>
  </si>
  <si>
    <t>ARC applications: University of New England academic staff salary costs</t>
  </si>
  <si>
    <t>Total ARC Salary</t>
  </si>
  <si>
    <t>2) Do increase salary level by one Step each year (eg HEO 5.1, 5.2, 5.3)</t>
  </si>
  <si>
    <t>UNE share of oncosts*</t>
  </si>
  <si>
    <t>HEO Level</t>
  </si>
  <si>
    <t>Casual General Hourly Rate calculation#:</t>
  </si>
  <si>
    <r>
      <t xml:space="preserve">Salary Rate*0.98676/52.17857
</t>
    </r>
    <r>
      <rPr>
        <b/>
        <sz val="11"/>
        <color theme="1"/>
        <rFont val="Calibri"/>
        <family val="2"/>
        <scheme val="minor"/>
      </rPr>
      <t>35</t>
    </r>
  </si>
  <si>
    <t>PLUS:</t>
  </si>
  <si>
    <t>25% casual loading</t>
  </si>
  <si>
    <t>Example:</t>
  </si>
  <si>
    <t xml:space="preserve"># Where: </t>
  </si>
  <si>
    <t>0.98676 = annual leave loading coefficient;</t>
  </si>
  <si>
    <t>52.17857 = weeks in a calendar year;</t>
  </si>
  <si>
    <t>35 = notional hours worked per week.</t>
  </si>
  <si>
    <t>UNE Full-Time Equivalent base Salary</t>
  </si>
  <si>
    <t>ARC applications: UNE Professional staff salary costs</t>
  </si>
  <si>
    <r>
      <t>Base +5 (</t>
    </r>
    <r>
      <rPr>
        <b/>
        <sz val="12"/>
        <rFont val="Arial"/>
        <family val="2"/>
      </rPr>
      <t>min. for Research Associate w. PhD</t>
    </r>
    <r>
      <rPr>
        <sz val="12"/>
        <rFont val="Arial"/>
        <family val="2"/>
      </rPr>
      <t>)</t>
    </r>
  </si>
  <si>
    <r>
      <t>Level 5</t>
    </r>
    <r>
      <rPr>
        <b/>
        <sz val="8"/>
        <rFont val="Arial"/>
        <family val="2"/>
      </rPr>
      <t xml:space="preserve"> (Graduate Research Assistant or experienced Technical Officer)</t>
    </r>
  </si>
  <si>
    <r>
      <t xml:space="preserve">Level 6 </t>
    </r>
    <r>
      <rPr>
        <b/>
        <sz val="8"/>
        <rFont val="Arial"/>
        <family val="2"/>
      </rPr>
      <t>(Graduate with experience, Technical Specialist)</t>
    </r>
  </si>
  <si>
    <r>
      <t>Base (</t>
    </r>
    <r>
      <rPr>
        <b/>
        <sz val="12"/>
        <rFont val="Arial"/>
        <family val="2"/>
      </rPr>
      <t>min for Senior Research Associate</t>
    </r>
    <r>
      <rPr>
        <sz val="12"/>
        <rFont val="Arial"/>
        <family val="2"/>
      </rPr>
      <t>)</t>
    </r>
  </si>
  <si>
    <t>UNE
Academic Salary Rates
(Effective from 1/7/17)</t>
  </si>
  <si>
    <t>2) Do increase salary level by one Step each year (eg A5, A6, A7)</t>
  </si>
  <si>
    <t xml:space="preserve">HEO Salary Rates (Effective from 1/7/17)                      </t>
  </si>
  <si>
    <r>
      <t xml:space="preserve">NB: 1) Do </t>
    </r>
    <r>
      <rPr>
        <b/>
        <i/>
        <sz val="12"/>
        <rFont val="Arial"/>
        <family val="2"/>
      </rPr>
      <t>not</t>
    </r>
    <r>
      <rPr>
        <b/>
        <sz val="12"/>
        <rFont val="Arial"/>
        <family val="2"/>
      </rPr>
      <t xml:space="preserve"> include indexation (eg to cover CPI increases)</t>
    </r>
  </si>
  <si>
    <t>UNE Full-Time Equivalent base Salary + 37.7% oncosts</t>
  </si>
  <si>
    <t>Please note: When requesting academic salaries in your ARC budget you must include the UNE base salary + 30% in the ARC column and the 7.7% oncosts difference in the Admin Org CASH column.</t>
  </si>
  <si>
    <t>Casual rate + 16.5% oncosts</t>
  </si>
  <si>
    <t>This shows the 7.6% difference between UNE on-costs of 37.6% and the ARC contribution of 30% oncosts).</t>
  </si>
  <si>
    <t>Please note: When requesting UNE professional staff salaries in your ARC budget you must include the base salary + 30% in the ARC column and the 7.6% oncosts difference in the Admin Org CASH column.</t>
  </si>
  <si>
    <t xml:space="preserve">UNE Full-Time Equivalent  Professional staff base salary + 37.6% oncosts </t>
  </si>
  <si>
    <t xml:space="preserve">[(Level 6.1 salary*0.98676) / 52.17857] / 35 + 25% casual loading + 16.5% casual rate oncosts = </t>
  </si>
  <si>
    <t> = $59.34/hour</t>
  </si>
  <si>
    <t>16.5% casual rate on-costs</t>
  </si>
  <si>
    <t>.</t>
  </si>
  <si>
    <t>This is the 7.7% oncost difference between UNE oncosts of 37.7% and the ARC contribution of 30% oncosts).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</si>
</sst>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[$$-C09]* #,##0_-;\-[$$-C09]* #,##0_-;_-[$$-C09]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2" fillId="0" borderId="0" xfId="0" applyFont="1" applyFill="1" applyBorder="1" applyAlignment="1"/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7" fillId="0" borderId="0" xfId="0" applyFont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/>
    <xf numFmtId="164" fontId="8" fillId="0" borderId="9" xfId="1" applyNumberFormat="1" applyFont="1" applyBorder="1"/>
    <xf numFmtId="164" fontId="8" fillId="0" borderId="0" xfId="1" applyNumberFormat="1" applyFont="1"/>
    <xf numFmtId="164" fontId="8" fillId="0" borderId="10" xfId="0" applyNumberFormat="1" applyFont="1" applyBorder="1"/>
    <xf numFmtId="0" fontId="7" fillId="0" borderId="5" xfId="0" applyFont="1" applyBorder="1"/>
    <xf numFmtId="164" fontId="8" fillId="0" borderId="4" xfId="1" applyNumberFormat="1" applyFont="1" applyBorder="1"/>
    <xf numFmtId="0" fontId="8" fillId="0" borderId="0" xfId="0" applyFont="1" applyFill="1" applyBorder="1" applyAlignment="1"/>
    <xf numFmtId="164" fontId="8" fillId="0" borderId="13" xfId="1" applyNumberFormat="1" applyFont="1" applyBorder="1"/>
    <xf numFmtId="164" fontId="8" fillId="0" borderId="10" xfId="1" applyNumberFormat="1" applyFont="1" applyBorder="1"/>
    <xf numFmtId="164" fontId="8" fillId="0" borderId="15" xfId="1" applyNumberFormat="1" applyFont="1" applyBorder="1"/>
    <xf numFmtId="164" fontId="8" fillId="0" borderId="16" xfId="0" applyNumberFormat="1" applyFont="1" applyBorder="1"/>
    <xf numFmtId="0" fontId="8" fillId="0" borderId="0" xfId="0" applyFont="1" applyBorder="1"/>
    <xf numFmtId="164" fontId="10" fillId="0" borderId="0" xfId="1" applyNumberFormat="1" applyFont="1" applyFill="1"/>
    <xf numFmtId="164" fontId="8" fillId="0" borderId="0" xfId="1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8" fillId="4" borderId="2" xfId="0" applyFont="1" applyFill="1" applyBorder="1" applyAlignment="1">
      <alignment wrapText="1"/>
    </xf>
    <xf numFmtId="164" fontId="8" fillId="0" borderId="18" xfId="1" applyNumberFormat="1" applyFont="1" applyBorder="1"/>
    <xf numFmtId="165" fontId="8" fillId="0" borderId="19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7" xfId="0" applyFont="1" applyFill="1" applyBorder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wrapText="1"/>
    </xf>
    <xf numFmtId="0" fontId="7" fillId="0" borderId="0" xfId="0" applyFont="1" applyFill="1"/>
    <xf numFmtId="43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/>
    <xf numFmtId="164" fontId="10" fillId="0" borderId="20" xfId="1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Alignment="1">
      <alignment vertical="top" wrapText="1"/>
    </xf>
    <xf numFmtId="165" fontId="10" fillId="0" borderId="23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29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 applyAlignment="1"/>
    <xf numFmtId="0" fontId="5" fillId="7" borderId="0" xfId="0" applyFont="1" applyFill="1"/>
    <xf numFmtId="164" fontId="8" fillId="0" borderId="37" xfId="1" applyNumberFormat="1" applyFont="1" applyBorder="1"/>
    <xf numFmtId="164" fontId="8" fillId="0" borderId="39" xfId="1" applyNumberFormat="1" applyFont="1" applyBorder="1"/>
    <xf numFmtId="0" fontId="5" fillId="0" borderId="0" xfId="0" applyFont="1" applyBorder="1"/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164" fontId="14" fillId="0" borderId="0" xfId="1" applyNumberFormat="1" applyFont="1" applyFill="1" applyBorder="1"/>
    <xf numFmtId="164" fontId="5" fillId="0" borderId="0" xfId="1" applyNumberFormat="1" applyFont="1" applyBorder="1"/>
    <xf numFmtId="164" fontId="5" fillId="0" borderId="0" xfId="0" applyNumberFormat="1" applyFont="1" applyBorder="1"/>
    <xf numFmtId="0" fontId="4" fillId="0" borderId="0" xfId="0" applyFont="1" applyFill="1" applyBorder="1" applyAlignment="1"/>
    <xf numFmtId="0" fontId="4" fillId="0" borderId="0" xfId="0" applyFont="1"/>
    <xf numFmtId="0" fontId="9" fillId="0" borderId="43" xfId="0" applyFont="1" applyFill="1" applyBorder="1" applyAlignment="1">
      <alignment horizontal="right" wrapText="1"/>
    </xf>
    <xf numFmtId="166" fontId="10" fillId="0" borderId="27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166" fontId="8" fillId="0" borderId="30" xfId="0" applyNumberFormat="1" applyFont="1" applyFill="1" applyBorder="1"/>
    <xf numFmtId="164" fontId="10" fillId="0" borderId="9" xfId="1" applyNumberFormat="1" applyFont="1" applyFill="1" applyBorder="1"/>
    <xf numFmtId="166" fontId="11" fillId="0" borderId="41" xfId="0" applyNumberFormat="1" applyFont="1" applyFill="1" applyBorder="1"/>
    <xf numFmtId="164" fontId="10" fillId="0" borderId="28" xfId="1" applyNumberFormat="1" applyFont="1" applyFill="1" applyBorder="1"/>
    <xf numFmtId="0" fontId="8" fillId="12" borderId="26" xfId="0" applyFont="1" applyFill="1" applyBorder="1" applyAlignment="1">
      <alignment horizontal="center" wrapText="1"/>
    </xf>
    <xf numFmtId="164" fontId="8" fillId="12" borderId="8" xfId="1" applyNumberFormat="1" applyFont="1" applyFill="1" applyBorder="1"/>
    <xf numFmtId="164" fontId="8" fillId="12" borderId="12" xfId="1" applyNumberFormat="1" applyFont="1" applyFill="1" applyBorder="1"/>
    <xf numFmtId="164" fontId="8" fillId="12" borderId="14" xfId="1" applyNumberFormat="1" applyFont="1" applyFill="1" applyBorder="1"/>
    <xf numFmtId="166" fontId="10" fillId="0" borderId="4" xfId="1" applyNumberFormat="1" applyFont="1" applyFill="1" applyBorder="1" applyAlignment="1">
      <alignment horizontal="right"/>
    </xf>
    <xf numFmtId="164" fontId="10" fillId="0" borderId="4" xfId="1" applyNumberFormat="1" applyFont="1" applyFill="1" applyBorder="1"/>
    <xf numFmtId="166" fontId="10" fillId="0" borderId="4" xfId="0" applyNumberFormat="1" applyFont="1" applyFill="1" applyBorder="1" applyAlignment="1">
      <alignment horizontal="right"/>
    </xf>
    <xf numFmtId="164" fontId="8" fillId="0" borderId="26" xfId="0" applyNumberFormat="1" applyFont="1" applyBorder="1"/>
    <xf numFmtId="0" fontId="7" fillId="0" borderId="0" xfId="0" applyFont="1" applyFill="1" applyBorder="1" applyAlignment="1">
      <alignment horizontal="left" wrapText="1"/>
    </xf>
    <xf numFmtId="0" fontId="7" fillId="0" borderId="44" xfId="0" applyFont="1" applyBorder="1" applyAlignment="1">
      <alignment wrapText="1"/>
    </xf>
    <xf numFmtId="0" fontId="9" fillId="0" borderId="14" xfId="0" applyFont="1" applyFill="1" applyBorder="1" applyAlignment="1">
      <alignment horizontal="right" wrapText="1"/>
    </xf>
    <xf numFmtId="0" fontId="7" fillId="5" borderId="44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164" fontId="11" fillId="0" borderId="35" xfId="1" applyNumberFormat="1" applyFont="1" applyFill="1" applyBorder="1" applyAlignment="1">
      <alignment vertical="center" wrapText="1"/>
    </xf>
    <xf numFmtId="164" fontId="10" fillId="0" borderId="31" xfId="1" applyNumberFormat="1" applyFont="1" applyFill="1" applyBorder="1"/>
    <xf numFmtId="164" fontId="11" fillId="0" borderId="30" xfId="1" applyNumberFormat="1" applyFont="1" applyFill="1" applyBorder="1" applyAlignment="1">
      <alignment vertical="center" wrapText="1"/>
    </xf>
    <xf numFmtId="164" fontId="10" fillId="0" borderId="32" xfId="1" applyNumberFormat="1" applyFont="1" applyFill="1" applyBorder="1"/>
    <xf numFmtId="164" fontId="11" fillId="0" borderId="20" xfId="1" applyNumberFormat="1" applyFont="1" applyFill="1" applyBorder="1" applyAlignment="1">
      <alignment vertical="center" wrapText="1"/>
    </xf>
    <xf numFmtId="164" fontId="10" fillId="0" borderId="38" xfId="1" applyNumberFormat="1" applyFont="1" applyFill="1" applyBorder="1"/>
    <xf numFmtId="164" fontId="11" fillId="0" borderId="41" xfId="1" applyNumberFormat="1" applyFont="1" applyFill="1" applyBorder="1" applyAlignment="1">
      <alignment vertical="center" wrapText="1"/>
    </xf>
    <xf numFmtId="164" fontId="10" fillId="0" borderId="42" xfId="1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8" fillId="12" borderId="36" xfId="1" applyNumberFormat="1" applyFont="1" applyFill="1" applyBorder="1"/>
    <xf numFmtId="164" fontId="8" fillId="12" borderId="0" xfId="1" applyNumberFormat="1" applyFont="1" applyFill="1" applyBorder="1"/>
    <xf numFmtId="164" fontId="8" fillId="12" borderId="23" xfId="1" applyNumberFormat="1" applyFont="1" applyFill="1" applyBorder="1"/>
    <xf numFmtId="0" fontId="7" fillId="12" borderId="3" xfId="0" applyFont="1" applyFill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7" fillId="5" borderId="24" xfId="0" applyFont="1" applyFill="1" applyBorder="1" applyAlignment="1">
      <alignment horizontal="right" wrapText="1"/>
    </xf>
    <xf numFmtId="0" fontId="7" fillId="3" borderId="21" xfId="0" applyFont="1" applyFill="1" applyBorder="1" applyAlignment="1">
      <alignment horizontal="right" wrapText="1"/>
    </xf>
    <xf numFmtId="0" fontId="7" fillId="11" borderId="1" xfId="0" applyFont="1" applyFill="1" applyBorder="1" applyAlignment="1">
      <alignment horizontal="right" wrapText="1"/>
    </xf>
    <xf numFmtId="0" fontId="18" fillId="0" borderId="0" xfId="2" applyFont="1" applyAlignment="1">
      <alignment horizontal="left"/>
    </xf>
    <xf numFmtId="0" fontId="1" fillId="0" borderId="0" xfId="2" applyAlignment="1">
      <alignment horizontal="left"/>
    </xf>
    <xf numFmtId="41" fontId="1" fillId="0" borderId="0" xfId="2" applyNumberFormat="1" applyAlignment="1">
      <alignment horizontal="left"/>
    </xf>
    <xf numFmtId="41" fontId="12" fillId="0" borderId="0" xfId="2" applyNumberFormat="1" applyFont="1" applyAlignment="1">
      <alignment horizontal="left"/>
    </xf>
    <xf numFmtId="41" fontId="15" fillId="0" borderId="0" xfId="2" applyNumberFormat="1" applyFont="1" applyAlignment="1">
      <alignment horizontal="left"/>
    </xf>
    <xf numFmtId="0" fontId="12" fillId="0" borderId="0" xfId="2" applyFont="1" applyAlignment="1">
      <alignment horizontal="left"/>
    </xf>
    <xf numFmtId="0" fontId="12" fillId="0" borderId="5" xfId="2" applyFont="1" applyBorder="1" applyAlignment="1"/>
    <xf numFmtId="0" fontId="12" fillId="0" borderId="4" xfId="2" applyFont="1" applyBorder="1" applyAlignment="1"/>
    <xf numFmtId="0" fontId="12" fillId="0" borderId="26" xfId="2" applyFont="1" applyBorder="1" applyAlignment="1"/>
    <xf numFmtId="0" fontId="7" fillId="12" borderId="20" xfId="0" applyFont="1" applyFill="1" applyBorder="1" applyAlignment="1">
      <alignment horizontal="right" wrapText="1"/>
    </xf>
    <xf numFmtId="0" fontId="13" fillId="10" borderId="20" xfId="0" applyFont="1" applyFill="1" applyBorder="1" applyAlignment="1">
      <alignment wrapText="1"/>
    </xf>
    <xf numFmtId="7" fontId="8" fillId="0" borderId="7" xfId="0" applyNumberFormat="1" applyFont="1" applyBorder="1"/>
    <xf numFmtId="7" fontId="8" fillId="10" borderId="30" xfId="0" applyNumberFormat="1" applyFont="1" applyFill="1" applyBorder="1"/>
    <xf numFmtId="7" fontId="8" fillId="0" borderId="2" xfId="0" applyNumberFormat="1" applyFont="1" applyBorder="1"/>
    <xf numFmtId="7" fontId="8" fillId="10" borderId="20" xfId="0" applyNumberFormat="1" applyFont="1" applyFill="1" applyBorder="1"/>
    <xf numFmtId="7" fontId="8" fillId="0" borderId="46" xfId="0" applyNumberFormat="1" applyFont="1" applyBorder="1"/>
    <xf numFmtId="0" fontId="9" fillId="0" borderId="20" xfId="0" applyFont="1" applyFill="1" applyBorder="1" applyAlignment="1">
      <alignment horizontal="right" wrapText="1"/>
    </xf>
    <xf numFmtId="0" fontId="7" fillId="12" borderId="17" xfId="0" applyFont="1" applyFill="1" applyBorder="1" applyAlignment="1">
      <alignment horizontal="right" wrapText="1"/>
    </xf>
    <xf numFmtId="0" fontId="7" fillId="8" borderId="1" xfId="0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7" fillId="9" borderId="22" xfId="0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right"/>
    </xf>
    <xf numFmtId="0" fontId="5" fillId="0" borderId="8" xfId="0" applyFont="1" applyBorder="1"/>
    <xf numFmtId="0" fontId="20" fillId="10" borderId="20" xfId="0" applyFont="1" applyFill="1" applyBorder="1" applyAlignment="1">
      <alignment horizontal="right" wrapText="1"/>
    </xf>
    <xf numFmtId="164" fontId="7" fillId="0" borderId="2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horizontal="right" wrapText="1"/>
    </xf>
    <xf numFmtId="0" fontId="5" fillId="0" borderId="32" xfId="0" applyFont="1" applyBorder="1"/>
    <xf numFmtId="0" fontId="7" fillId="8" borderId="43" xfId="0" applyFont="1" applyFill="1" applyBorder="1" applyAlignment="1">
      <alignment horizontal="right" wrapText="1"/>
    </xf>
    <xf numFmtId="0" fontId="19" fillId="0" borderId="25" xfId="0" applyFont="1" applyFill="1" applyBorder="1" applyAlignment="1">
      <alignment horizontal="center" wrapText="1"/>
    </xf>
    <xf numFmtId="164" fontId="5" fillId="0" borderId="0" xfId="0" applyNumberFormat="1" applyFont="1"/>
    <xf numFmtId="42" fontId="5" fillId="0" borderId="0" xfId="0" applyNumberFormat="1" applyFont="1"/>
    <xf numFmtId="6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6" fontId="22" fillId="0" borderId="0" xfId="0" applyNumberFormat="1" applyFont="1" applyAlignment="1">
      <alignment vertical="center"/>
    </xf>
    <xf numFmtId="0" fontId="5" fillId="0" borderId="0" xfId="0" applyFont="1" applyAlignment="1"/>
    <xf numFmtId="0" fontId="8" fillId="0" borderId="7" xfId="0" applyFont="1" applyBorder="1" applyAlignment="1">
      <alignment wrapText="1"/>
    </xf>
    <xf numFmtId="7" fontId="8" fillId="10" borderId="35" xfId="0" applyNumberFormat="1" applyFont="1" applyFill="1" applyBorder="1"/>
    <xf numFmtId="164" fontId="0" fillId="0" borderId="0" xfId="0" applyNumberFormat="1"/>
    <xf numFmtId="14" fontId="5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Border="1" applyAlignment="1"/>
    <xf numFmtId="0" fontId="8" fillId="0" borderId="0" xfId="0" applyFont="1" applyBorder="1" applyAlignment="1"/>
    <xf numFmtId="0" fontId="21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/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8" fillId="0" borderId="27" xfId="0" applyFont="1" applyFill="1" applyBorder="1" applyAlignment="1">
      <alignment wrapText="1"/>
    </xf>
    <xf numFmtId="0" fontId="8" fillId="0" borderId="27" xfId="0" applyFont="1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6" borderId="27" xfId="0" applyFont="1" applyFill="1" applyBorder="1" applyAlignment="1"/>
    <xf numFmtId="0" fontId="8" fillId="6" borderId="27" xfId="0" applyFont="1" applyFill="1" applyBorder="1" applyAlignment="1"/>
    <xf numFmtId="0" fontId="7" fillId="3" borderId="27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Alignment="1"/>
    <xf numFmtId="0" fontId="7" fillId="0" borderId="27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/>
    </xf>
    <xf numFmtId="0" fontId="7" fillId="0" borderId="33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21" fillId="7" borderId="35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17" fillId="0" borderId="0" xfId="2" applyFont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7" fillId="8" borderId="27" xfId="0" applyFont="1" applyFill="1" applyBorder="1" applyAlignment="1">
      <alignment horizontal="left"/>
    </xf>
    <xf numFmtId="0" fontId="16" fillId="0" borderId="27" xfId="2" applyFont="1" applyBorder="1" applyAlignment="1">
      <alignment horizontal="center" wrapText="1"/>
    </xf>
    <xf numFmtId="0" fontId="16" fillId="0" borderId="27" xfId="2" applyFont="1" applyBorder="1" applyAlignment="1">
      <alignment horizontal="center"/>
    </xf>
    <xf numFmtId="41" fontId="12" fillId="0" borderId="35" xfId="2" applyNumberFormat="1" applyFont="1" applyBorder="1" applyAlignment="1">
      <alignment horizontal="center" vertical="center"/>
    </xf>
    <xf numFmtId="41" fontId="12" fillId="0" borderId="20" xfId="2" applyNumberFormat="1" applyFont="1" applyBorder="1" applyAlignment="1">
      <alignment horizontal="center" vertical="center"/>
    </xf>
    <xf numFmtId="9" fontId="12" fillId="0" borderId="27" xfId="2" applyNumberFormat="1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5"/>
  <sheetViews>
    <sheetView tabSelected="1" zoomScaleNormal="100" workbookViewId="0">
      <selection activeCell="H41" sqref="H41:H42"/>
    </sheetView>
  </sheetViews>
  <sheetFormatPr defaultColWidth="9.140625" defaultRowHeight="12.75" x14ac:dyDescent="0.2"/>
  <cols>
    <col min="1" max="1" width="32" style="3" customWidth="1"/>
    <col min="2" max="2" width="13" style="3" customWidth="1"/>
    <col min="3" max="3" width="14.140625" style="3" customWidth="1"/>
    <col min="4" max="4" width="14.85546875" style="3" bestFit="1" customWidth="1"/>
    <col min="5" max="5" width="14.42578125" style="3" customWidth="1"/>
    <col min="6" max="6" width="3.7109375" style="3" customWidth="1"/>
    <col min="7" max="7" width="16.42578125" style="3" customWidth="1"/>
    <col min="8" max="8" width="9.140625" style="3"/>
    <col min="9" max="9" width="9.7109375" style="3" bestFit="1" customWidth="1"/>
    <col min="10" max="10" width="12.28515625" style="3" bestFit="1" customWidth="1"/>
    <col min="11" max="11" width="10.140625" style="3" bestFit="1" customWidth="1"/>
    <col min="12" max="12" width="9.140625" style="3" customWidth="1"/>
    <col min="13" max="16384" width="9.140625" style="3"/>
  </cols>
  <sheetData>
    <row r="1" spans="1:11" ht="15.75" x14ac:dyDescent="0.25">
      <c r="A1" s="156" t="s">
        <v>40</v>
      </c>
      <c r="B1" s="157"/>
      <c r="C1" s="157"/>
      <c r="D1" s="157"/>
      <c r="E1" s="157"/>
      <c r="F1" s="157"/>
      <c r="G1" s="157"/>
    </row>
    <row r="2" spans="1:11" s="149" customFormat="1" ht="32.25" customHeight="1" x14ac:dyDescent="0.25">
      <c r="A2" s="158" t="s">
        <v>65</v>
      </c>
      <c r="B2" s="158"/>
      <c r="C2" s="158"/>
      <c r="D2" s="158"/>
      <c r="E2" s="158"/>
      <c r="F2" s="158"/>
      <c r="G2" s="158"/>
    </row>
    <row r="3" spans="1:11" s="9" customFormat="1" ht="16.5" thickBot="1" x14ac:dyDescent="0.3">
      <c r="A3" s="154"/>
      <c r="B3" s="155"/>
      <c r="C3" s="155"/>
      <c r="D3" s="154"/>
      <c r="E3" s="154"/>
      <c r="F3" s="8"/>
      <c r="G3" s="8"/>
    </row>
    <row r="4" spans="1:11" s="1" customFormat="1" ht="63.75" thickBot="1" x14ac:dyDescent="0.3">
      <c r="A4" s="161" t="s">
        <v>60</v>
      </c>
      <c r="B4" s="162"/>
      <c r="C4" s="163"/>
      <c r="D4" s="110" t="s">
        <v>8</v>
      </c>
      <c r="E4" s="111" t="s">
        <v>38</v>
      </c>
      <c r="F4" s="13"/>
      <c r="G4" s="112" t="s">
        <v>10</v>
      </c>
    </row>
    <row r="5" spans="1:11" s="1" customFormat="1" ht="95.25" thickBot="1" x14ac:dyDescent="0.3">
      <c r="A5" s="12" t="s">
        <v>6</v>
      </c>
      <c r="B5" s="139" t="s">
        <v>54</v>
      </c>
      <c r="C5" s="65" t="s">
        <v>15</v>
      </c>
      <c r="D5" s="108" t="s">
        <v>37</v>
      </c>
      <c r="E5" s="111" t="s">
        <v>43</v>
      </c>
      <c r="F5" s="13"/>
      <c r="G5" s="109" t="s">
        <v>64</v>
      </c>
    </row>
    <row r="6" spans="1:11" s="2" customFormat="1" ht="15.75" x14ac:dyDescent="0.25">
      <c r="A6" s="14" t="s">
        <v>1</v>
      </c>
      <c r="B6" s="66"/>
      <c r="C6" s="67"/>
      <c r="D6" s="72"/>
      <c r="E6" s="15"/>
      <c r="F6" s="16"/>
      <c r="G6" s="48"/>
      <c r="J6" s="153"/>
      <c r="K6" s="153"/>
    </row>
    <row r="7" spans="1:11" ht="15" x14ac:dyDescent="0.2">
      <c r="A7" s="17" t="s">
        <v>17</v>
      </c>
      <c r="B7" s="68">
        <v>65685</v>
      </c>
      <c r="C7" s="69">
        <f>B7*0.3</f>
        <v>19705.5</v>
      </c>
      <c r="D7" s="73">
        <f t="shared" ref="D7:D14" si="0">B7+C7</f>
        <v>85390.5</v>
      </c>
      <c r="E7" s="20">
        <f>B7*(0.377-0.3)</f>
        <v>5057.7450000000008</v>
      </c>
      <c r="F7" s="19"/>
      <c r="G7" s="20">
        <f>D7+E7</f>
        <v>90448.244999999995</v>
      </c>
    </row>
    <row r="8" spans="1:11" ht="15" x14ac:dyDescent="0.2">
      <c r="A8" s="17" t="s">
        <v>18</v>
      </c>
      <c r="B8" s="68">
        <v>69371</v>
      </c>
      <c r="C8" s="69">
        <f t="shared" ref="C8:C14" si="1">B8*0.3</f>
        <v>20811.3</v>
      </c>
      <c r="D8" s="73">
        <f t="shared" si="0"/>
        <v>90182.3</v>
      </c>
      <c r="E8" s="20">
        <f t="shared" ref="E8:E35" si="2">B8*(0.377-0.3)</f>
        <v>5341.5670000000009</v>
      </c>
      <c r="F8" s="19"/>
      <c r="G8" s="20">
        <f t="shared" ref="G8:G35" si="3">D8+E8</f>
        <v>95523.866999999998</v>
      </c>
    </row>
    <row r="9" spans="1:11" ht="15" x14ac:dyDescent="0.2">
      <c r="A9" s="17" t="s">
        <v>19</v>
      </c>
      <c r="B9" s="68">
        <v>73057</v>
      </c>
      <c r="C9" s="69">
        <f t="shared" si="1"/>
        <v>21917.1</v>
      </c>
      <c r="D9" s="73">
        <f t="shared" si="0"/>
        <v>94974.1</v>
      </c>
      <c r="E9" s="20">
        <f t="shared" si="2"/>
        <v>5625.389000000001</v>
      </c>
      <c r="F9" s="19"/>
      <c r="G9" s="20">
        <f t="shared" si="3"/>
        <v>100599.489</v>
      </c>
    </row>
    <row r="10" spans="1:11" ht="15" x14ac:dyDescent="0.2">
      <c r="A10" s="17" t="s">
        <v>20</v>
      </c>
      <c r="B10" s="68">
        <v>76746</v>
      </c>
      <c r="C10" s="69">
        <f t="shared" si="1"/>
        <v>23023.8</v>
      </c>
      <c r="D10" s="73">
        <f t="shared" si="0"/>
        <v>99769.8</v>
      </c>
      <c r="E10" s="20">
        <f t="shared" si="2"/>
        <v>5909.4420000000009</v>
      </c>
      <c r="F10" s="19"/>
      <c r="G10" s="20">
        <f t="shared" si="3"/>
        <v>105679.242</v>
      </c>
    </row>
    <row r="11" spans="1:11" ht="15" x14ac:dyDescent="0.2">
      <c r="A11" s="17" t="s">
        <v>21</v>
      </c>
      <c r="B11" s="68">
        <v>79741</v>
      </c>
      <c r="C11" s="69">
        <f t="shared" si="1"/>
        <v>23922.3</v>
      </c>
      <c r="D11" s="73">
        <f t="shared" si="0"/>
        <v>103663.3</v>
      </c>
      <c r="E11" s="20">
        <f t="shared" si="2"/>
        <v>6140.0570000000007</v>
      </c>
      <c r="F11" s="19"/>
      <c r="G11" s="20">
        <f t="shared" si="3"/>
        <v>109803.357</v>
      </c>
    </row>
    <row r="12" spans="1:11" ht="33" customHeight="1" x14ac:dyDescent="0.25">
      <c r="A12" s="150" t="s">
        <v>56</v>
      </c>
      <c r="B12" s="68">
        <v>82738</v>
      </c>
      <c r="C12" s="69">
        <f t="shared" si="1"/>
        <v>24821.399999999998</v>
      </c>
      <c r="D12" s="73">
        <f t="shared" si="0"/>
        <v>107559.4</v>
      </c>
      <c r="E12" s="20">
        <f t="shared" si="2"/>
        <v>6370.8260000000009</v>
      </c>
      <c r="F12" s="19"/>
      <c r="G12" s="20">
        <f t="shared" si="3"/>
        <v>113930.226</v>
      </c>
      <c r="J12" s="144"/>
    </row>
    <row r="13" spans="1:11" ht="15" x14ac:dyDescent="0.2">
      <c r="A13" s="17" t="s">
        <v>23</v>
      </c>
      <c r="B13" s="68">
        <v>85733</v>
      </c>
      <c r="C13" s="69">
        <f t="shared" si="1"/>
        <v>25719.899999999998</v>
      </c>
      <c r="D13" s="73">
        <f t="shared" si="0"/>
        <v>111452.9</v>
      </c>
      <c r="E13" s="20">
        <f t="shared" si="2"/>
        <v>6601.4410000000007</v>
      </c>
      <c r="F13" s="19"/>
      <c r="G13" s="20">
        <f t="shared" si="3"/>
        <v>118054.341</v>
      </c>
      <c r="J13" s="144"/>
    </row>
    <row r="14" spans="1:11" ht="15" x14ac:dyDescent="0.2">
      <c r="A14" s="17" t="s">
        <v>24</v>
      </c>
      <c r="B14" s="68">
        <v>88725</v>
      </c>
      <c r="C14" s="69">
        <f t="shared" si="1"/>
        <v>26617.5</v>
      </c>
      <c r="D14" s="73">
        <f t="shared" si="0"/>
        <v>115342.5</v>
      </c>
      <c r="E14" s="20">
        <f t="shared" si="2"/>
        <v>6831.8250000000007</v>
      </c>
      <c r="F14" s="19"/>
      <c r="G14" s="20">
        <f t="shared" si="3"/>
        <v>122174.325</v>
      </c>
      <c r="I14" s="144"/>
      <c r="J14" s="144"/>
    </row>
    <row r="15" spans="1:11" ht="15.75" x14ac:dyDescent="0.25">
      <c r="A15" s="21" t="s">
        <v>2</v>
      </c>
      <c r="B15" s="76"/>
      <c r="C15" s="77"/>
      <c r="D15" s="78"/>
      <c r="E15" s="79"/>
      <c r="F15" s="22"/>
      <c r="G15" s="79"/>
      <c r="I15" s="144"/>
      <c r="J15" s="144"/>
    </row>
    <row r="16" spans="1:11" ht="31.5" x14ac:dyDescent="0.25">
      <c r="A16" s="150" t="s">
        <v>59</v>
      </c>
      <c r="B16" s="68">
        <v>93336</v>
      </c>
      <c r="C16" s="69">
        <f>B16*0.3</f>
        <v>28000.799999999999</v>
      </c>
      <c r="D16" s="73">
        <f t="shared" ref="D16:D21" si="4">B16+C16</f>
        <v>121336.8</v>
      </c>
      <c r="E16" s="20">
        <f t="shared" si="2"/>
        <v>7186.8720000000012</v>
      </c>
      <c r="F16" s="19"/>
      <c r="G16" s="20">
        <f t="shared" si="3"/>
        <v>128523.67200000001</v>
      </c>
      <c r="I16" s="144"/>
      <c r="J16" s="144"/>
    </row>
    <row r="17" spans="1:10" ht="15" x14ac:dyDescent="0.2">
      <c r="A17" s="17" t="s">
        <v>18</v>
      </c>
      <c r="B17" s="68">
        <v>96796</v>
      </c>
      <c r="C17" s="69">
        <f t="shared" ref="C17:C21" si="5">B17*0.3</f>
        <v>29038.799999999999</v>
      </c>
      <c r="D17" s="73">
        <f t="shared" si="4"/>
        <v>125834.8</v>
      </c>
      <c r="E17" s="20">
        <f t="shared" si="2"/>
        <v>7453.2920000000013</v>
      </c>
      <c r="F17" s="19"/>
      <c r="G17" s="20">
        <f t="shared" si="3"/>
        <v>133288.092</v>
      </c>
      <c r="I17" s="144"/>
    </row>
    <row r="18" spans="1:10" ht="15" x14ac:dyDescent="0.2">
      <c r="A18" s="17" t="s">
        <v>19</v>
      </c>
      <c r="B18" s="68">
        <v>100247</v>
      </c>
      <c r="C18" s="69">
        <f t="shared" si="5"/>
        <v>30074.1</v>
      </c>
      <c r="D18" s="73">
        <f t="shared" si="4"/>
        <v>130321.1</v>
      </c>
      <c r="E18" s="20">
        <f t="shared" si="2"/>
        <v>7719.0190000000011</v>
      </c>
      <c r="F18" s="19"/>
      <c r="G18" s="20">
        <f t="shared" si="3"/>
        <v>138040.11900000001</v>
      </c>
      <c r="J18" s="144"/>
    </row>
    <row r="19" spans="1:10" ht="15" x14ac:dyDescent="0.2">
      <c r="A19" s="17" t="s">
        <v>20</v>
      </c>
      <c r="B19" s="68">
        <v>103706</v>
      </c>
      <c r="C19" s="69">
        <f t="shared" si="5"/>
        <v>31111.8</v>
      </c>
      <c r="D19" s="73">
        <f t="shared" si="4"/>
        <v>134817.79999999999</v>
      </c>
      <c r="E19" s="20">
        <f t="shared" si="2"/>
        <v>7985.362000000001</v>
      </c>
      <c r="F19" s="19"/>
      <c r="G19" s="20">
        <f t="shared" si="3"/>
        <v>142803.16199999998</v>
      </c>
      <c r="J19" s="144"/>
    </row>
    <row r="20" spans="1:10" ht="15" x14ac:dyDescent="0.2">
      <c r="A20" s="17" t="s">
        <v>21</v>
      </c>
      <c r="B20" s="68">
        <v>107163</v>
      </c>
      <c r="C20" s="69">
        <f t="shared" si="5"/>
        <v>32148.899999999998</v>
      </c>
      <c r="D20" s="73">
        <f t="shared" si="4"/>
        <v>139311.9</v>
      </c>
      <c r="E20" s="20">
        <f t="shared" si="2"/>
        <v>8251.5510000000013</v>
      </c>
      <c r="F20" s="19"/>
      <c r="G20" s="20">
        <f t="shared" si="3"/>
        <v>147563.451</v>
      </c>
    </row>
    <row r="21" spans="1:10" ht="15" x14ac:dyDescent="0.2">
      <c r="A21" s="17" t="s">
        <v>22</v>
      </c>
      <c r="B21" s="68">
        <v>110619</v>
      </c>
      <c r="C21" s="69">
        <f t="shared" si="5"/>
        <v>33185.699999999997</v>
      </c>
      <c r="D21" s="73">
        <f t="shared" si="4"/>
        <v>143804.70000000001</v>
      </c>
      <c r="E21" s="20">
        <f t="shared" si="2"/>
        <v>8517.6630000000023</v>
      </c>
      <c r="F21" s="19"/>
      <c r="G21" s="20">
        <f t="shared" si="3"/>
        <v>152322.36300000001</v>
      </c>
    </row>
    <row r="22" spans="1:10" ht="15.75" x14ac:dyDescent="0.25">
      <c r="A22" s="21" t="s">
        <v>3</v>
      </c>
      <c r="B22" s="76"/>
      <c r="C22" s="77"/>
      <c r="D22" s="78"/>
      <c r="E22" s="79"/>
      <c r="F22" s="22"/>
      <c r="G22" s="79"/>
    </row>
    <row r="23" spans="1:10" ht="15" x14ac:dyDescent="0.2">
      <c r="A23" s="17" t="s">
        <v>17</v>
      </c>
      <c r="B23" s="68">
        <v>114074</v>
      </c>
      <c r="C23" s="69">
        <f>B23*0.3</f>
        <v>34222.199999999997</v>
      </c>
      <c r="D23" s="73">
        <f t="shared" ref="D23:D29" si="6">B23+C23</f>
        <v>148296.20000000001</v>
      </c>
      <c r="E23" s="20">
        <f t="shared" si="2"/>
        <v>8783.6980000000021</v>
      </c>
      <c r="F23" s="19"/>
      <c r="G23" s="20">
        <f t="shared" si="3"/>
        <v>157079.89800000002</v>
      </c>
    </row>
    <row r="24" spans="1:10" ht="15" x14ac:dyDescent="0.2">
      <c r="A24" s="17" t="s">
        <v>18</v>
      </c>
      <c r="B24" s="68">
        <v>117533</v>
      </c>
      <c r="C24" s="69">
        <f t="shared" ref="C24:C29" si="7">B24*0.3</f>
        <v>35259.9</v>
      </c>
      <c r="D24" s="73">
        <f t="shared" si="6"/>
        <v>152792.9</v>
      </c>
      <c r="E24" s="20">
        <f t="shared" si="2"/>
        <v>9050.0410000000011</v>
      </c>
      <c r="F24" s="19"/>
      <c r="G24" s="20">
        <f t="shared" si="3"/>
        <v>161842.94099999999</v>
      </c>
    </row>
    <row r="25" spans="1:10" ht="15" x14ac:dyDescent="0.2">
      <c r="A25" s="17" t="s">
        <v>19</v>
      </c>
      <c r="B25" s="68">
        <v>120986</v>
      </c>
      <c r="C25" s="69">
        <f t="shared" si="7"/>
        <v>36295.799999999996</v>
      </c>
      <c r="D25" s="73">
        <f t="shared" si="6"/>
        <v>157281.79999999999</v>
      </c>
      <c r="E25" s="20">
        <f t="shared" si="2"/>
        <v>9315.9220000000023</v>
      </c>
      <c r="F25" s="19"/>
      <c r="G25" s="20">
        <f t="shared" si="3"/>
        <v>166597.72199999998</v>
      </c>
    </row>
    <row r="26" spans="1:10" ht="15" x14ac:dyDescent="0.2">
      <c r="A26" s="17" t="s">
        <v>20</v>
      </c>
      <c r="B26" s="68">
        <v>124446</v>
      </c>
      <c r="C26" s="69">
        <f t="shared" si="7"/>
        <v>37333.799999999996</v>
      </c>
      <c r="D26" s="73">
        <f t="shared" si="6"/>
        <v>161779.79999999999</v>
      </c>
      <c r="E26" s="20">
        <f t="shared" si="2"/>
        <v>9582.3420000000024</v>
      </c>
      <c r="F26" s="19"/>
      <c r="G26" s="20">
        <f t="shared" si="3"/>
        <v>171362.14199999999</v>
      </c>
    </row>
    <row r="27" spans="1:10" ht="15" x14ac:dyDescent="0.2">
      <c r="A27" s="17" t="s">
        <v>21</v>
      </c>
      <c r="B27" s="68">
        <v>127897</v>
      </c>
      <c r="C27" s="69">
        <f t="shared" si="7"/>
        <v>38369.1</v>
      </c>
      <c r="D27" s="73">
        <f t="shared" si="6"/>
        <v>166266.1</v>
      </c>
      <c r="E27" s="20">
        <f t="shared" si="2"/>
        <v>9848.0690000000013</v>
      </c>
      <c r="F27" s="19"/>
      <c r="G27" s="20">
        <f t="shared" si="3"/>
        <v>176114.16899999999</v>
      </c>
    </row>
    <row r="28" spans="1:10" ht="15" x14ac:dyDescent="0.2">
      <c r="A28" s="17" t="s">
        <v>22</v>
      </c>
      <c r="B28" s="68">
        <v>131360</v>
      </c>
      <c r="C28" s="69">
        <f t="shared" si="7"/>
        <v>39408</v>
      </c>
      <c r="D28" s="74">
        <f t="shared" si="6"/>
        <v>170768</v>
      </c>
      <c r="E28" s="20">
        <f t="shared" si="2"/>
        <v>10114.720000000001</v>
      </c>
      <c r="F28" s="18"/>
      <c r="G28" s="20">
        <f t="shared" si="3"/>
        <v>180882.72</v>
      </c>
    </row>
    <row r="29" spans="1:10" ht="15.75" x14ac:dyDescent="0.25">
      <c r="A29" s="21" t="s">
        <v>4</v>
      </c>
      <c r="B29" s="76"/>
      <c r="C29" s="77">
        <f t="shared" si="7"/>
        <v>0</v>
      </c>
      <c r="D29" s="78">
        <f t="shared" si="6"/>
        <v>0</v>
      </c>
      <c r="E29" s="79"/>
      <c r="F29" s="22"/>
      <c r="G29" s="79">
        <f t="shared" si="3"/>
        <v>0</v>
      </c>
    </row>
    <row r="30" spans="1:10" ht="15" x14ac:dyDescent="0.2">
      <c r="A30" s="17" t="s">
        <v>17</v>
      </c>
      <c r="B30" s="68">
        <v>137117</v>
      </c>
      <c r="C30" s="69">
        <f>B30*0.3</f>
        <v>41135.1</v>
      </c>
      <c r="D30" s="74">
        <f>B30+C30</f>
        <v>178252.1</v>
      </c>
      <c r="E30" s="20">
        <f t="shared" si="2"/>
        <v>10558.009000000002</v>
      </c>
      <c r="F30" s="25"/>
      <c r="G30" s="20">
        <f t="shared" si="3"/>
        <v>188810.109</v>
      </c>
    </row>
    <row r="31" spans="1:10" ht="15" x14ac:dyDescent="0.2">
      <c r="A31" s="17" t="s">
        <v>18</v>
      </c>
      <c r="B31" s="68">
        <v>141725</v>
      </c>
      <c r="C31" s="69">
        <f t="shared" ref="C31:C33" si="8">B31*0.3</f>
        <v>42517.5</v>
      </c>
      <c r="D31" s="74">
        <f>B31+C31</f>
        <v>184242.5</v>
      </c>
      <c r="E31" s="20">
        <f t="shared" si="2"/>
        <v>10912.825000000003</v>
      </c>
      <c r="F31" s="25"/>
      <c r="G31" s="20">
        <f t="shared" si="3"/>
        <v>195155.32500000001</v>
      </c>
    </row>
    <row r="32" spans="1:10" ht="15" x14ac:dyDescent="0.2">
      <c r="A32" s="17" t="s">
        <v>19</v>
      </c>
      <c r="B32" s="68">
        <v>146333</v>
      </c>
      <c r="C32" s="69">
        <f t="shared" si="8"/>
        <v>43899.9</v>
      </c>
      <c r="D32" s="74">
        <f>B32+C32</f>
        <v>190232.9</v>
      </c>
      <c r="E32" s="20">
        <f t="shared" si="2"/>
        <v>11267.641000000001</v>
      </c>
      <c r="F32" s="25"/>
      <c r="G32" s="20">
        <f t="shared" si="3"/>
        <v>201500.541</v>
      </c>
    </row>
    <row r="33" spans="1:7" ht="15" x14ac:dyDescent="0.2">
      <c r="A33" s="36" t="s">
        <v>20</v>
      </c>
      <c r="B33" s="68">
        <v>150941</v>
      </c>
      <c r="C33" s="69">
        <f t="shared" si="8"/>
        <v>45282.299999999996</v>
      </c>
      <c r="D33" s="74">
        <f>B33+C33</f>
        <v>196223.3</v>
      </c>
      <c r="E33" s="20">
        <f t="shared" si="2"/>
        <v>11622.457000000002</v>
      </c>
      <c r="F33" s="25"/>
      <c r="G33" s="20">
        <f t="shared" si="3"/>
        <v>207845.75699999998</v>
      </c>
    </row>
    <row r="34" spans="1:7" ht="15.75" x14ac:dyDescent="0.25">
      <c r="A34" s="21" t="s">
        <v>5</v>
      </c>
      <c r="B34" s="76"/>
      <c r="C34" s="77"/>
      <c r="D34" s="78"/>
      <c r="E34" s="79"/>
      <c r="F34" s="22"/>
      <c r="G34" s="79"/>
    </row>
    <row r="35" spans="1:7" ht="15.75" thickBot="1" x14ac:dyDescent="0.25">
      <c r="A35" s="49" t="s">
        <v>7</v>
      </c>
      <c r="B35" s="70">
        <v>176292</v>
      </c>
      <c r="C35" s="71">
        <f>B35*0.3</f>
        <v>52887.6</v>
      </c>
      <c r="D35" s="75">
        <f>B35+C35</f>
        <v>229179.6</v>
      </c>
      <c r="E35" s="27">
        <f t="shared" si="2"/>
        <v>13574.484000000002</v>
      </c>
      <c r="F35" s="25"/>
      <c r="G35" s="27">
        <f t="shared" si="3"/>
        <v>242754.084</v>
      </c>
    </row>
    <row r="36" spans="1:7" ht="14.25" customHeight="1" x14ac:dyDescent="0.2">
      <c r="A36" s="28"/>
      <c r="B36" s="29"/>
      <c r="C36" s="29"/>
      <c r="D36" s="19"/>
      <c r="E36" s="19"/>
      <c r="F36" s="19"/>
      <c r="G36" s="7"/>
    </row>
    <row r="37" spans="1:7" ht="16.5" customHeight="1" x14ac:dyDescent="0.25">
      <c r="A37" s="174" t="s">
        <v>12</v>
      </c>
      <c r="B37" s="174"/>
      <c r="C37" s="174"/>
      <c r="D37" s="174"/>
      <c r="E37" s="174"/>
      <c r="F37" s="30"/>
      <c r="G37" s="10"/>
    </row>
    <row r="38" spans="1:7" s="1" customFormat="1" ht="46.5" thickBot="1" x14ac:dyDescent="0.3">
      <c r="A38" s="81"/>
      <c r="B38" s="140" t="s">
        <v>0</v>
      </c>
      <c r="C38" s="82" t="s">
        <v>15</v>
      </c>
      <c r="D38" s="83" t="s">
        <v>9</v>
      </c>
      <c r="E38" s="84" t="s">
        <v>14</v>
      </c>
      <c r="F38" s="31"/>
      <c r="G38" s="8"/>
    </row>
    <row r="39" spans="1:7" s="1" customFormat="1" ht="30.75" x14ac:dyDescent="0.25">
      <c r="A39" s="32" t="s">
        <v>13</v>
      </c>
      <c r="B39" s="44">
        <v>26682</v>
      </c>
      <c r="C39" s="47">
        <v>0</v>
      </c>
      <c r="D39" s="33">
        <f>B39+C39</f>
        <v>26682</v>
      </c>
      <c r="E39" s="34">
        <v>0</v>
      </c>
      <c r="F39" s="35"/>
      <c r="G39" s="8"/>
    </row>
    <row r="40" spans="1:7" ht="27" customHeight="1" x14ac:dyDescent="0.2">
      <c r="A40" s="7"/>
      <c r="B40" s="28"/>
      <c r="C40" s="7"/>
      <c r="D40" s="7"/>
      <c r="E40" s="7"/>
      <c r="F40" s="7"/>
      <c r="G40" s="7"/>
    </row>
    <row r="41" spans="1:7" ht="15.75" x14ac:dyDescent="0.25">
      <c r="A41" s="170" t="s">
        <v>39</v>
      </c>
      <c r="B41" s="165"/>
      <c r="C41" s="165"/>
      <c r="D41" s="165"/>
      <c r="E41" s="165"/>
      <c r="F41" s="165"/>
      <c r="G41" s="165"/>
    </row>
    <row r="42" spans="1:7" ht="35.25" customHeight="1" x14ac:dyDescent="0.25">
      <c r="A42" s="173" t="s">
        <v>74</v>
      </c>
      <c r="B42" s="173"/>
      <c r="C42" s="173"/>
      <c r="D42" s="173"/>
      <c r="E42" s="173"/>
      <c r="F42" s="173"/>
      <c r="G42" s="173"/>
    </row>
    <row r="43" spans="1:7" ht="16.5" customHeight="1" x14ac:dyDescent="0.25">
      <c r="A43" s="80"/>
      <c r="B43" s="80"/>
      <c r="C43" s="80"/>
      <c r="D43" s="80"/>
      <c r="E43" s="80"/>
      <c r="F43" s="80"/>
      <c r="G43" s="80"/>
    </row>
    <row r="44" spans="1:7" s="7" customFormat="1" ht="15.75" x14ac:dyDescent="0.25">
      <c r="A44" s="45" t="s">
        <v>63</v>
      </c>
      <c r="B44" s="45"/>
      <c r="C44" s="45"/>
      <c r="D44" s="45"/>
      <c r="E44" s="11"/>
      <c r="F44" s="11"/>
      <c r="G44" s="11"/>
    </row>
    <row r="45" spans="1:7" s="7" customFormat="1" ht="16.5" customHeight="1" x14ac:dyDescent="0.25">
      <c r="A45" s="11" t="s">
        <v>61</v>
      </c>
      <c r="B45" s="11"/>
      <c r="C45" s="11"/>
      <c r="D45" s="11"/>
      <c r="E45" s="11"/>
      <c r="F45" s="11"/>
      <c r="G45" s="11"/>
    </row>
    <row r="46" spans="1:7" ht="12.75" customHeight="1" x14ac:dyDescent="0.2">
      <c r="A46" s="46"/>
      <c r="B46" s="46"/>
      <c r="C46" s="46"/>
      <c r="D46" s="46"/>
      <c r="E46" s="46"/>
      <c r="F46" s="38"/>
      <c r="G46" s="38"/>
    </row>
    <row r="47" spans="1:7" ht="15.75" customHeight="1" x14ac:dyDescent="0.25">
      <c r="A47" s="40"/>
      <c r="B47" s="41"/>
      <c r="C47" s="42"/>
      <c r="D47" s="42"/>
      <c r="E47" s="43"/>
      <c r="F47" s="43"/>
      <c r="G47" s="43"/>
    </row>
    <row r="48" spans="1:7" ht="17.25" customHeight="1" x14ac:dyDescent="0.25">
      <c r="A48" s="168" t="s">
        <v>11</v>
      </c>
      <c r="B48" s="169"/>
      <c r="C48" s="169"/>
      <c r="D48" s="169"/>
      <c r="E48" s="169"/>
      <c r="F48" s="169"/>
      <c r="G48" s="169"/>
    </row>
    <row r="49" spans="1:7" ht="21" customHeight="1" x14ac:dyDescent="0.2">
      <c r="A49" s="164" t="s">
        <v>16</v>
      </c>
      <c r="B49" s="165"/>
      <c r="C49" s="165"/>
      <c r="D49" s="165"/>
      <c r="E49" s="165"/>
      <c r="F49" s="165"/>
      <c r="G49" s="165"/>
    </row>
    <row r="50" spans="1:7" ht="12.75" customHeight="1" x14ac:dyDescent="0.2">
      <c r="A50" s="39"/>
      <c r="B50" s="37"/>
      <c r="C50" s="37"/>
      <c r="D50" s="37"/>
      <c r="E50" s="37"/>
      <c r="F50" s="37"/>
      <c r="G50" s="37"/>
    </row>
    <row r="51" spans="1:7" x14ac:dyDescent="0.2">
      <c r="A51" s="166"/>
      <c r="B51" s="167"/>
      <c r="C51" s="167"/>
      <c r="D51" s="167"/>
      <c r="E51" s="167"/>
      <c r="F51" s="167"/>
      <c r="G51" s="167"/>
    </row>
    <row r="52" spans="1:7" x14ac:dyDescent="0.2">
      <c r="B52" s="4"/>
      <c r="C52" s="4"/>
      <c r="D52" s="4"/>
    </row>
    <row r="53" spans="1:7" x14ac:dyDescent="0.2">
      <c r="A53" s="171"/>
      <c r="B53" s="172"/>
      <c r="C53" s="172"/>
      <c r="D53" s="172"/>
      <c r="E53" s="172"/>
      <c r="F53" s="172"/>
    </row>
    <row r="54" spans="1:7" x14ac:dyDescent="0.2">
      <c r="A54" s="5"/>
      <c r="B54" s="4"/>
      <c r="C54" s="4"/>
      <c r="D54" s="4"/>
    </row>
    <row r="55" spans="1:7" x14ac:dyDescent="0.2">
      <c r="A55" s="5"/>
      <c r="B55" s="4"/>
      <c r="C55" s="4"/>
      <c r="D55" s="4"/>
    </row>
    <row r="56" spans="1:7" x14ac:dyDescent="0.2">
      <c r="A56" s="5"/>
    </row>
    <row r="57" spans="1:7" x14ac:dyDescent="0.2">
      <c r="A57" s="5"/>
    </row>
    <row r="58" spans="1:7" x14ac:dyDescent="0.2">
      <c r="A58" s="159"/>
      <c r="B58" s="160"/>
      <c r="C58" s="160"/>
      <c r="D58" s="160"/>
      <c r="E58" s="160"/>
      <c r="F58" s="160"/>
    </row>
    <row r="59" spans="1:7" x14ac:dyDescent="0.2">
      <c r="A59" s="5"/>
    </row>
    <row r="60" spans="1:7" x14ac:dyDescent="0.2">
      <c r="A60" s="5"/>
    </row>
    <row r="61" spans="1:7" x14ac:dyDescent="0.2">
      <c r="A61" s="5"/>
    </row>
    <row r="65" spans="1:1" x14ac:dyDescent="0.2">
      <c r="A65" s="5"/>
    </row>
  </sheetData>
  <mergeCells count="13">
    <mergeCell ref="A3:C3"/>
    <mergeCell ref="D3:E3"/>
    <mergeCell ref="A1:G1"/>
    <mergeCell ref="A2:G2"/>
    <mergeCell ref="A58:F58"/>
    <mergeCell ref="A4:C4"/>
    <mergeCell ref="A49:G49"/>
    <mergeCell ref="A51:G51"/>
    <mergeCell ref="A48:G48"/>
    <mergeCell ref="A41:G41"/>
    <mergeCell ref="A53:F53"/>
    <mergeCell ref="A42:G42"/>
    <mergeCell ref="A37:E37"/>
  </mergeCells>
  <phoneticPr fontId="3" type="noConversion"/>
  <pageMargins left="0.37" right="0.34" top="0.35" bottom="0.45" header="0.26" footer="0.28000000000000003"/>
  <pageSetup paperSize="9" scale="78" orientation="portrait" r:id="rId1"/>
  <headerFooter alignWithMargins="0">
    <oddFooter>&amp;C&amp;"Arial,Italic"&amp;8&amp;Z&amp;F&amp;R&amp;"Arial,Italic"&amp;8&amp;P/&amp;N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6"/>
  <sheetViews>
    <sheetView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18.5703125" style="64" customWidth="1"/>
    <col min="2" max="2" width="9.140625" style="103"/>
    <col min="3" max="3" width="17.28515625" style="3" customWidth="1"/>
    <col min="4" max="4" width="14.85546875" style="3" customWidth="1"/>
    <col min="5" max="5" width="14.42578125" style="3" customWidth="1"/>
    <col min="6" max="6" width="14.28515625" style="3" customWidth="1"/>
    <col min="7" max="7" width="2.28515625" style="3" customWidth="1"/>
    <col min="8" max="8" width="18.85546875" style="59" customWidth="1"/>
    <col min="9" max="9" width="3" style="3" customWidth="1"/>
    <col min="10" max="10" width="13.5703125" style="3" customWidth="1"/>
    <col min="11" max="11" width="13.7109375" style="3" bestFit="1" customWidth="1"/>
    <col min="12" max="12" width="9.140625" style="3"/>
    <col min="13" max="13" width="9.7109375" style="3" bestFit="1" customWidth="1"/>
    <col min="14" max="14" width="12.28515625" style="3" bestFit="1" customWidth="1"/>
    <col min="15" max="16384" width="9.140625" style="3"/>
  </cols>
  <sheetData>
    <row r="1" spans="1:11" ht="22.5" customHeight="1" x14ac:dyDescent="0.25">
      <c r="A1" s="51" t="s">
        <v>55</v>
      </c>
      <c r="B1" s="93"/>
      <c r="C1" s="28"/>
      <c r="D1" s="28"/>
      <c r="E1" s="28"/>
      <c r="F1" s="28"/>
      <c r="G1" s="28"/>
      <c r="H1" s="50"/>
      <c r="I1" s="52"/>
    </row>
    <row r="2" spans="1:11" s="53" customFormat="1" ht="36" customHeight="1" thickBot="1" x14ac:dyDescent="0.3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51.75" customHeight="1" thickBot="1" x14ac:dyDescent="0.3">
      <c r="A3" s="179" t="s">
        <v>62</v>
      </c>
      <c r="B3" s="180"/>
      <c r="C3" s="180"/>
      <c r="D3" s="181"/>
      <c r="E3" s="130" t="s">
        <v>8</v>
      </c>
      <c r="F3" s="131" t="s">
        <v>38</v>
      </c>
      <c r="G3" s="135"/>
      <c r="H3" s="133" t="s">
        <v>25</v>
      </c>
      <c r="I3" s="135"/>
      <c r="J3" s="134" t="s">
        <v>26</v>
      </c>
      <c r="K3" s="132" t="s">
        <v>66</v>
      </c>
    </row>
    <row r="4" spans="1:11" ht="75" x14ac:dyDescent="0.25">
      <c r="A4" s="182" t="s">
        <v>44</v>
      </c>
      <c r="B4" s="182"/>
      <c r="C4" s="138" t="s">
        <v>54</v>
      </c>
      <c r="D4" s="129" t="s">
        <v>15</v>
      </c>
      <c r="E4" s="122" t="s">
        <v>41</v>
      </c>
      <c r="F4" s="142" t="s">
        <v>43</v>
      </c>
      <c r="G4" s="56"/>
      <c r="H4" s="143" t="s">
        <v>69</v>
      </c>
      <c r="I4" s="141"/>
      <c r="J4" s="123"/>
      <c r="K4" s="137" t="s">
        <v>27</v>
      </c>
    </row>
    <row r="5" spans="1:11" ht="15" x14ac:dyDescent="0.2">
      <c r="A5" s="175" t="s">
        <v>28</v>
      </c>
      <c r="B5" s="94">
        <v>1.1000000000000001</v>
      </c>
      <c r="C5" s="85">
        <v>45747</v>
      </c>
      <c r="D5" s="86">
        <f>C5*0.3</f>
        <v>13724.1</v>
      </c>
      <c r="E5" s="106">
        <f t="shared" ref="E5:E45" si="0">C5+D5</f>
        <v>59471.1</v>
      </c>
      <c r="F5" s="24">
        <f>C5*(0.376-0.3)</f>
        <v>3476.7720000000004</v>
      </c>
      <c r="G5" s="7"/>
      <c r="H5" s="24">
        <f t="shared" ref="H5:H45" si="1">E5+F5</f>
        <v>62947.871999999996</v>
      </c>
      <c r="I5" s="136"/>
      <c r="J5" s="124">
        <f>(((C5*0.98676)/52.17857)/35)*1.25</f>
        <v>30.897543433197626</v>
      </c>
      <c r="K5" s="151">
        <f>J5*1.165</f>
        <v>35.995638099675233</v>
      </c>
    </row>
    <row r="6" spans="1:11" ht="15" x14ac:dyDescent="0.2">
      <c r="A6" s="176"/>
      <c r="B6" s="95">
        <v>1.2</v>
      </c>
      <c r="C6" s="87">
        <v>47255</v>
      </c>
      <c r="D6" s="88">
        <f t="shared" ref="D6:D45" si="2">C6*0.3</f>
        <v>14176.5</v>
      </c>
      <c r="E6" s="106">
        <f t="shared" si="0"/>
        <v>61431.5</v>
      </c>
      <c r="F6" s="24">
        <f t="shared" ref="F6:F45" si="3">C6*(0.376-0.3)</f>
        <v>3591.3800000000006</v>
      </c>
      <c r="G6" s="7"/>
      <c r="H6" s="24">
        <f t="shared" si="1"/>
        <v>65022.879999999997</v>
      </c>
      <c r="J6" s="124"/>
      <c r="K6" s="125"/>
    </row>
    <row r="7" spans="1:11" ht="15" x14ac:dyDescent="0.2">
      <c r="A7" s="176"/>
      <c r="B7" s="95">
        <v>1.3</v>
      </c>
      <c r="C7" s="87">
        <v>48764</v>
      </c>
      <c r="D7" s="88">
        <f t="shared" si="2"/>
        <v>14629.199999999999</v>
      </c>
      <c r="E7" s="106">
        <f t="shared" si="0"/>
        <v>63393.2</v>
      </c>
      <c r="F7" s="24">
        <f t="shared" si="3"/>
        <v>3706.0640000000008</v>
      </c>
      <c r="G7" s="7"/>
      <c r="H7" s="24">
        <f t="shared" si="1"/>
        <v>67099.263999999996</v>
      </c>
      <c r="J7" s="124"/>
      <c r="K7" s="125"/>
    </row>
    <row r="8" spans="1:11" ht="15" x14ac:dyDescent="0.2">
      <c r="A8" s="177"/>
      <c r="B8" s="96">
        <v>1.4</v>
      </c>
      <c r="C8" s="89">
        <v>50140</v>
      </c>
      <c r="D8" s="90">
        <f t="shared" si="2"/>
        <v>15042</v>
      </c>
      <c r="E8" s="107">
        <f t="shared" si="0"/>
        <v>65182</v>
      </c>
      <c r="F8" s="55">
        <f t="shared" si="3"/>
        <v>3810.6400000000008</v>
      </c>
      <c r="G8" s="7"/>
      <c r="H8" s="55">
        <f t="shared" si="1"/>
        <v>68992.639999999999</v>
      </c>
      <c r="J8" s="126"/>
      <c r="K8" s="127"/>
    </row>
    <row r="9" spans="1:11" ht="18.75" customHeight="1" x14ac:dyDescent="0.2">
      <c r="A9" s="175" t="s">
        <v>29</v>
      </c>
      <c r="B9" s="95">
        <v>2.1</v>
      </c>
      <c r="C9" s="85">
        <v>50267</v>
      </c>
      <c r="D9" s="88">
        <f t="shared" si="2"/>
        <v>15080.099999999999</v>
      </c>
      <c r="E9" s="106">
        <f t="shared" si="0"/>
        <v>65347.1</v>
      </c>
      <c r="F9" s="24">
        <f t="shared" si="3"/>
        <v>3820.2920000000008</v>
      </c>
      <c r="G9" s="7"/>
      <c r="H9" s="24">
        <f t="shared" si="1"/>
        <v>69167.391999999993</v>
      </c>
      <c r="J9" s="124">
        <f t="shared" ref="J9:J45" si="4">(((C9*0.98676)/52.17857)/35)*1.25</f>
        <v>33.950353373041843</v>
      </c>
      <c r="K9" s="151">
        <f t="shared" ref="K9:K45" si="5">J9*1.165</f>
        <v>39.552161679593745</v>
      </c>
    </row>
    <row r="10" spans="1:11" ht="15" x14ac:dyDescent="0.2">
      <c r="A10" s="176"/>
      <c r="B10" s="95">
        <v>2.2000000000000002</v>
      </c>
      <c r="C10" s="87">
        <v>51724</v>
      </c>
      <c r="D10" s="88">
        <f t="shared" si="2"/>
        <v>15517.199999999999</v>
      </c>
      <c r="E10" s="106">
        <f t="shared" si="0"/>
        <v>67241.2</v>
      </c>
      <c r="F10" s="24">
        <f t="shared" si="3"/>
        <v>3931.0240000000008</v>
      </c>
      <c r="G10" s="7"/>
      <c r="H10" s="24">
        <f t="shared" si="1"/>
        <v>71172.224000000002</v>
      </c>
      <c r="J10" s="124"/>
      <c r="K10" s="125"/>
    </row>
    <row r="11" spans="1:11" ht="15" x14ac:dyDescent="0.2">
      <c r="A11" s="177"/>
      <c r="B11" s="95">
        <v>2.2999999999999998</v>
      </c>
      <c r="C11" s="89">
        <v>52598</v>
      </c>
      <c r="D11" s="88">
        <f t="shared" si="2"/>
        <v>15779.4</v>
      </c>
      <c r="E11" s="106">
        <f t="shared" si="0"/>
        <v>68377.399999999994</v>
      </c>
      <c r="F11" s="55">
        <f t="shared" si="3"/>
        <v>3997.4480000000008</v>
      </c>
      <c r="G11" s="7"/>
      <c r="H11" s="55">
        <f t="shared" si="1"/>
        <v>72374.847999999998</v>
      </c>
      <c r="J11" s="126"/>
      <c r="K11" s="125"/>
    </row>
    <row r="12" spans="1:11" ht="15" x14ac:dyDescent="0.2">
      <c r="A12" s="175" t="s">
        <v>30</v>
      </c>
      <c r="B12" s="94">
        <v>3.1</v>
      </c>
      <c r="C12" s="85">
        <v>52785</v>
      </c>
      <c r="D12" s="86">
        <f t="shared" si="2"/>
        <v>15835.5</v>
      </c>
      <c r="E12" s="105">
        <f t="shared" si="0"/>
        <v>68620.5</v>
      </c>
      <c r="F12" s="54">
        <f t="shared" si="3"/>
        <v>4011.6600000000008</v>
      </c>
      <c r="G12" s="7"/>
      <c r="H12" s="54">
        <f t="shared" si="1"/>
        <v>72632.160000000003</v>
      </c>
      <c r="J12" s="124">
        <f t="shared" si="4"/>
        <v>35.651011653689572</v>
      </c>
      <c r="K12" s="151">
        <f t="shared" si="5"/>
        <v>41.533428576548353</v>
      </c>
    </row>
    <row r="13" spans="1:11" ht="15" x14ac:dyDescent="0.2">
      <c r="A13" s="176"/>
      <c r="B13" s="95">
        <v>3.2</v>
      </c>
      <c r="C13" s="87">
        <v>54852</v>
      </c>
      <c r="D13" s="88">
        <f t="shared" si="2"/>
        <v>16455.599999999999</v>
      </c>
      <c r="E13" s="106">
        <f t="shared" si="0"/>
        <v>71307.600000000006</v>
      </c>
      <c r="F13" s="24">
        <f t="shared" si="3"/>
        <v>4168.7520000000004</v>
      </c>
      <c r="G13" s="7"/>
      <c r="H13" s="24">
        <f t="shared" si="1"/>
        <v>75476.352000000014</v>
      </c>
      <c r="J13" s="124"/>
      <c r="K13" s="125"/>
    </row>
    <row r="14" spans="1:11" ht="15" x14ac:dyDescent="0.2">
      <c r="A14" s="176"/>
      <c r="B14" s="95">
        <v>3.3</v>
      </c>
      <c r="C14" s="87">
        <v>56918</v>
      </c>
      <c r="D14" s="88">
        <f t="shared" si="2"/>
        <v>17075.399999999998</v>
      </c>
      <c r="E14" s="106">
        <f t="shared" si="0"/>
        <v>73993.399999999994</v>
      </c>
      <c r="F14" s="24">
        <f t="shared" si="3"/>
        <v>4325.7680000000009</v>
      </c>
      <c r="G14" s="7"/>
      <c r="H14" s="24">
        <f t="shared" si="1"/>
        <v>78319.167999999991</v>
      </c>
      <c r="J14" s="124"/>
      <c r="K14" s="125"/>
    </row>
    <row r="15" spans="1:11" ht="15" x14ac:dyDescent="0.2">
      <c r="A15" s="176"/>
      <c r="B15" s="95">
        <v>3.4</v>
      </c>
      <c r="C15" s="87">
        <v>58991</v>
      </c>
      <c r="D15" s="88">
        <f t="shared" si="2"/>
        <v>17697.3</v>
      </c>
      <c r="E15" s="106">
        <f t="shared" si="0"/>
        <v>76688.3</v>
      </c>
      <c r="F15" s="24">
        <f t="shared" si="3"/>
        <v>4483.3160000000007</v>
      </c>
      <c r="G15" s="7"/>
      <c r="H15" s="24">
        <f t="shared" si="1"/>
        <v>81171.616000000009</v>
      </c>
      <c r="J15" s="124"/>
      <c r="K15" s="125"/>
    </row>
    <row r="16" spans="1:11" ht="15" x14ac:dyDescent="0.2">
      <c r="A16" s="177"/>
      <c r="B16" s="96">
        <v>3.5</v>
      </c>
      <c r="C16" s="89">
        <v>60218</v>
      </c>
      <c r="D16" s="90">
        <f t="shared" si="2"/>
        <v>18065.399999999998</v>
      </c>
      <c r="E16" s="107">
        <f t="shared" si="0"/>
        <v>78283.399999999994</v>
      </c>
      <c r="F16" s="55">
        <f t="shared" si="3"/>
        <v>4576.5680000000011</v>
      </c>
      <c r="G16" s="7"/>
      <c r="H16" s="55">
        <f t="shared" si="1"/>
        <v>82859.967999999993</v>
      </c>
      <c r="J16" s="126"/>
      <c r="K16" s="127"/>
    </row>
    <row r="17" spans="1:14" ht="15" x14ac:dyDescent="0.2">
      <c r="A17" s="175" t="s">
        <v>31</v>
      </c>
      <c r="B17" s="95">
        <v>4.0999999999999996</v>
      </c>
      <c r="C17" s="85">
        <v>60329</v>
      </c>
      <c r="D17" s="88">
        <f t="shared" si="2"/>
        <v>18098.7</v>
      </c>
      <c r="E17" s="106">
        <f t="shared" si="0"/>
        <v>78427.7</v>
      </c>
      <c r="F17" s="54">
        <f t="shared" si="3"/>
        <v>4585.0040000000008</v>
      </c>
      <c r="G17" s="7"/>
      <c r="H17" s="54">
        <f t="shared" si="1"/>
        <v>83012.703999999998</v>
      </c>
      <c r="J17" s="124">
        <f t="shared" si="4"/>
        <v>40.746232491341068</v>
      </c>
      <c r="K17" s="151">
        <f t="shared" si="5"/>
        <v>47.469360852412343</v>
      </c>
    </row>
    <row r="18" spans="1:14" ht="15.75" x14ac:dyDescent="0.25">
      <c r="A18" s="176"/>
      <c r="B18" s="95">
        <v>4.2</v>
      </c>
      <c r="C18" s="87">
        <v>61995</v>
      </c>
      <c r="D18" s="88">
        <f t="shared" si="2"/>
        <v>18598.5</v>
      </c>
      <c r="E18" s="106">
        <f t="shared" si="0"/>
        <v>80593.5</v>
      </c>
      <c r="F18" s="24">
        <f t="shared" si="3"/>
        <v>4711.6200000000008</v>
      </c>
      <c r="G18" s="6"/>
      <c r="H18" s="24">
        <f t="shared" si="1"/>
        <v>85305.12</v>
      </c>
      <c r="J18" s="124"/>
      <c r="K18" s="125"/>
    </row>
    <row r="19" spans="1:14" ht="15" x14ac:dyDescent="0.2">
      <c r="A19" s="176"/>
      <c r="B19" s="95">
        <v>4.3</v>
      </c>
      <c r="C19" s="87">
        <v>63662</v>
      </c>
      <c r="D19" s="88">
        <f t="shared" si="2"/>
        <v>19098.599999999999</v>
      </c>
      <c r="E19" s="106">
        <f t="shared" si="0"/>
        <v>82760.600000000006</v>
      </c>
      <c r="F19" s="24">
        <f t="shared" si="3"/>
        <v>4838.3120000000008</v>
      </c>
      <c r="G19" s="7"/>
      <c r="H19" s="24">
        <f t="shared" si="1"/>
        <v>87598.912000000011</v>
      </c>
      <c r="J19" s="124"/>
      <c r="K19" s="125"/>
    </row>
    <row r="20" spans="1:14" ht="15" x14ac:dyDescent="0.2">
      <c r="A20" s="177"/>
      <c r="B20" s="95">
        <v>4.4000000000000004</v>
      </c>
      <c r="C20" s="87">
        <v>65328</v>
      </c>
      <c r="D20" s="88">
        <f t="shared" si="2"/>
        <v>19598.399999999998</v>
      </c>
      <c r="E20" s="106">
        <f t="shared" si="0"/>
        <v>84926.399999999994</v>
      </c>
      <c r="F20" s="55">
        <f t="shared" si="3"/>
        <v>4964.9280000000008</v>
      </c>
      <c r="G20" s="7"/>
      <c r="H20" s="55">
        <f t="shared" si="1"/>
        <v>89891.327999999994</v>
      </c>
      <c r="J20" s="126"/>
      <c r="K20" s="127"/>
    </row>
    <row r="21" spans="1:14" ht="15" x14ac:dyDescent="0.2">
      <c r="A21" s="183" t="s">
        <v>57</v>
      </c>
      <c r="B21" s="94">
        <v>5.0999999999999996</v>
      </c>
      <c r="C21" s="85">
        <v>65357</v>
      </c>
      <c r="D21" s="86">
        <f t="shared" si="2"/>
        <v>19607.099999999999</v>
      </c>
      <c r="E21" s="105">
        <f t="shared" si="0"/>
        <v>84964.1</v>
      </c>
      <c r="F21" s="54">
        <f t="shared" si="3"/>
        <v>4967.1320000000005</v>
      </c>
      <c r="G21" s="7"/>
      <c r="H21" s="54">
        <f t="shared" si="1"/>
        <v>89931.232000000004</v>
      </c>
      <c r="J21" s="124">
        <f t="shared" si="4"/>
        <v>44.142145849203168</v>
      </c>
      <c r="K21" s="151">
        <f t="shared" si="5"/>
        <v>51.425599914321694</v>
      </c>
    </row>
    <row r="22" spans="1:14" ht="15" x14ac:dyDescent="0.2">
      <c r="A22" s="184"/>
      <c r="B22" s="95">
        <v>5.2</v>
      </c>
      <c r="C22" s="87">
        <v>67861</v>
      </c>
      <c r="D22" s="88">
        <f t="shared" si="2"/>
        <v>20358.3</v>
      </c>
      <c r="E22" s="106">
        <f t="shared" si="0"/>
        <v>88219.3</v>
      </c>
      <c r="F22" s="24">
        <f t="shared" si="3"/>
        <v>5157.4360000000006</v>
      </c>
      <c r="G22" s="7"/>
      <c r="H22" s="24">
        <f t="shared" si="1"/>
        <v>93376.736000000004</v>
      </c>
      <c r="J22" s="124"/>
      <c r="K22" s="125"/>
    </row>
    <row r="23" spans="1:14" ht="15" x14ac:dyDescent="0.2">
      <c r="A23" s="184"/>
      <c r="B23" s="95">
        <v>5.3</v>
      </c>
      <c r="C23" s="87">
        <v>70363</v>
      </c>
      <c r="D23" s="88">
        <f t="shared" si="2"/>
        <v>21108.899999999998</v>
      </c>
      <c r="E23" s="106">
        <f t="shared" si="0"/>
        <v>91471.9</v>
      </c>
      <c r="F23" s="24">
        <f t="shared" si="3"/>
        <v>5347.5880000000006</v>
      </c>
      <c r="G23" s="7"/>
      <c r="H23" s="24">
        <f t="shared" si="1"/>
        <v>96819.487999999998</v>
      </c>
      <c r="J23" s="124"/>
      <c r="K23" s="125"/>
    </row>
    <row r="24" spans="1:14" ht="15" x14ac:dyDescent="0.2">
      <c r="A24" s="184"/>
      <c r="B24" s="95">
        <v>5.4</v>
      </c>
      <c r="C24" s="87">
        <v>72863</v>
      </c>
      <c r="D24" s="88">
        <f t="shared" si="2"/>
        <v>21858.899999999998</v>
      </c>
      <c r="E24" s="106">
        <f t="shared" si="0"/>
        <v>94721.9</v>
      </c>
      <c r="F24" s="24">
        <f t="shared" si="3"/>
        <v>5537.5880000000006</v>
      </c>
      <c r="G24" s="7"/>
      <c r="H24" s="24">
        <f t="shared" si="1"/>
        <v>100259.488</v>
      </c>
      <c r="J24" s="124"/>
      <c r="K24" s="125"/>
    </row>
    <row r="25" spans="1:14" ht="15" x14ac:dyDescent="0.2">
      <c r="A25" s="185"/>
      <c r="B25" s="96">
        <v>5.5</v>
      </c>
      <c r="C25" s="89">
        <v>75366</v>
      </c>
      <c r="D25" s="90">
        <f t="shared" si="2"/>
        <v>22609.8</v>
      </c>
      <c r="E25" s="107">
        <f t="shared" si="0"/>
        <v>97975.8</v>
      </c>
      <c r="F25" s="55">
        <f t="shared" si="3"/>
        <v>5727.8160000000007</v>
      </c>
      <c r="G25" s="7"/>
      <c r="H25" s="55">
        <f t="shared" si="1"/>
        <v>103703.61600000001</v>
      </c>
      <c r="J25" s="126"/>
      <c r="K25" s="127"/>
    </row>
    <row r="26" spans="1:14" ht="15" x14ac:dyDescent="0.2">
      <c r="A26" s="183" t="s">
        <v>58</v>
      </c>
      <c r="B26" s="95">
        <v>6.1</v>
      </c>
      <c r="C26" s="85">
        <v>75418</v>
      </c>
      <c r="D26" s="88">
        <f t="shared" si="2"/>
        <v>22625.399999999998</v>
      </c>
      <c r="E26" s="106">
        <f t="shared" si="0"/>
        <v>98043.4</v>
      </c>
      <c r="F26" s="54">
        <f t="shared" si="3"/>
        <v>5731.7680000000009</v>
      </c>
      <c r="G26" s="7"/>
      <c r="H26" s="54">
        <f t="shared" si="1"/>
        <v>103775.16799999999</v>
      </c>
      <c r="I26" s="52"/>
      <c r="J26" s="124">
        <f t="shared" si="4"/>
        <v>50.93734956707322</v>
      </c>
      <c r="K26" s="151">
        <f t="shared" si="5"/>
        <v>59.342012245640305</v>
      </c>
    </row>
    <row r="27" spans="1:14" ht="15" x14ac:dyDescent="0.2">
      <c r="A27" s="184"/>
      <c r="B27" s="95">
        <v>6.2</v>
      </c>
      <c r="C27" s="87">
        <v>77288</v>
      </c>
      <c r="D27" s="88">
        <f t="shared" si="2"/>
        <v>23186.399999999998</v>
      </c>
      <c r="E27" s="106">
        <f t="shared" si="0"/>
        <v>100474.4</v>
      </c>
      <c r="F27" s="24">
        <f t="shared" si="3"/>
        <v>5873.8880000000008</v>
      </c>
      <c r="G27" s="7"/>
      <c r="H27" s="24">
        <f t="shared" si="1"/>
        <v>106348.288</v>
      </c>
      <c r="I27" s="52"/>
      <c r="J27" s="124"/>
      <c r="K27" s="125"/>
    </row>
    <row r="28" spans="1:14" ht="15" x14ac:dyDescent="0.2">
      <c r="A28" s="184"/>
      <c r="B28" s="95">
        <v>6.3</v>
      </c>
      <c r="C28" s="87">
        <v>79161</v>
      </c>
      <c r="D28" s="88">
        <f t="shared" si="2"/>
        <v>23748.3</v>
      </c>
      <c r="E28" s="106">
        <f t="shared" ref="E28:E29" si="6">C28+D28</f>
        <v>102909.3</v>
      </c>
      <c r="F28" s="24">
        <f t="shared" si="3"/>
        <v>6016.2360000000008</v>
      </c>
      <c r="G28" s="7"/>
      <c r="H28" s="24">
        <f t="shared" ref="H28:H29" si="7">E28+F28</f>
        <v>108925.53600000001</v>
      </c>
      <c r="I28" s="52"/>
      <c r="J28" s="124"/>
      <c r="K28" s="125"/>
      <c r="M28" s="144"/>
      <c r="N28" s="145"/>
    </row>
    <row r="29" spans="1:14" ht="15" x14ac:dyDescent="0.2">
      <c r="A29" s="184"/>
      <c r="B29" s="95">
        <v>6.4</v>
      </c>
      <c r="C29" s="87">
        <v>81026</v>
      </c>
      <c r="D29" s="88">
        <f t="shared" si="2"/>
        <v>24307.8</v>
      </c>
      <c r="E29" s="106">
        <f t="shared" si="6"/>
        <v>105333.8</v>
      </c>
      <c r="F29" s="24">
        <f t="shared" si="3"/>
        <v>6157.9760000000006</v>
      </c>
      <c r="G29" s="7"/>
      <c r="H29" s="24">
        <f t="shared" si="7"/>
        <v>111491.776</v>
      </c>
      <c r="I29" s="52"/>
      <c r="J29" s="124"/>
      <c r="K29" s="125"/>
    </row>
    <row r="30" spans="1:14" ht="15" x14ac:dyDescent="0.2">
      <c r="A30" s="185"/>
      <c r="B30" s="95">
        <v>6.5</v>
      </c>
      <c r="C30" s="89">
        <v>82898</v>
      </c>
      <c r="D30" s="88">
        <f t="shared" si="2"/>
        <v>24869.399999999998</v>
      </c>
      <c r="E30" s="106">
        <f t="shared" si="0"/>
        <v>107767.4</v>
      </c>
      <c r="F30" s="55">
        <f t="shared" si="3"/>
        <v>6300.2480000000014</v>
      </c>
      <c r="G30" s="7"/>
      <c r="H30" s="55">
        <f t="shared" si="1"/>
        <v>114067.648</v>
      </c>
      <c r="I30" s="52"/>
      <c r="J30" s="126"/>
      <c r="K30" s="127"/>
    </row>
    <row r="31" spans="1:14" ht="15" x14ac:dyDescent="0.2">
      <c r="A31" s="175" t="s">
        <v>32</v>
      </c>
      <c r="B31" s="94">
        <v>7.1</v>
      </c>
      <c r="C31" s="85">
        <v>82961</v>
      </c>
      <c r="D31" s="86">
        <f t="shared" si="2"/>
        <v>24888.3</v>
      </c>
      <c r="E31" s="105">
        <f t="shared" si="0"/>
        <v>107849.3</v>
      </c>
      <c r="F31" s="54">
        <f t="shared" si="3"/>
        <v>6305.036000000001</v>
      </c>
      <c r="G31" s="7"/>
      <c r="H31" s="54">
        <f t="shared" si="1"/>
        <v>114154.33600000001</v>
      </c>
      <c r="I31" s="52"/>
      <c r="J31" s="124">
        <f t="shared" si="4"/>
        <v>56.031895004295549</v>
      </c>
      <c r="K31" s="151">
        <f t="shared" si="5"/>
        <v>65.277157680004322</v>
      </c>
    </row>
    <row r="32" spans="1:14" ht="15" x14ac:dyDescent="0.2">
      <c r="A32" s="176"/>
      <c r="B32" s="95">
        <v>7.2</v>
      </c>
      <c r="C32" s="87">
        <v>85442</v>
      </c>
      <c r="D32" s="88">
        <f t="shared" si="2"/>
        <v>25632.6</v>
      </c>
      <c r="E32" s="106">
        <f t="shared" si="0"/>
        <v>111074.6</v>
      </c>
      <c r="F32" s="24">
        <f t="shared" si="3"/>
        <v>6493.5920000000015</v>
      </c>
      <c r="G32" s="7"/>
      <c r="H32" s="24">
        <f t="shared" si="1"/>
        <v>117568.19200000001</v>
      </c>
      <c r="I32" s="52"/>
      <c r="J32" s="124"/>
      <c r="K32" s="125"/>
      <c r="N32" s="145"/>
    </row>
    <row r="33" spans="1:14" ht="15" x14ac:dyDescent="0.2">
      <c r="A33" s="176"/>
      <c r="B33" s="95">
        <v>7.3</v>
      </c>
      <c r="C33" s="87">
        <v>87924</v>
      </c>
      <c r="D33" s="88">
        <f t="shared" si="2"/>
        <v>26377.200000000001</v>
      </c>
      <c r="E33" s="106">
        <f t="shared" si="0"/>
        <v>114301.2</v>
      </c>
      <c r="F33" s="24">
        <f t="shared" si="3"/>
        <v>6682.2240000000011</v>
      </c>
      <c r="G33" s="7"/>
      <c r="H33" s="24">
        <f t="shared" si="1"/>
        <v>120983.424</v>
      </c>
      <c r="I33" s="52"/>
      <c r="J33" s="124"/>
      <c r="K33" s="125"/>
    </row>
    <row r="34" spans="1:14" ht="15" x14ac:dyDescent="0.2">
      <c r="A34" s="176"/>
      <c r="B34" s="95">
        <v>7.4</v>
      </c>
      <c r="C34" s="87">
        <v>90409</v>
      </c>
      <c r="D34" s="88">
        <f t="shared" si="2"/>
        <v>27122.7</v>
      </c>
      <c r="E34" s="106">
        <f t="shared" si="0"/>
        <v>117531.7</v>
      </c>
      <c r="F34" s="24">
        <f t="shared" si="3"/>
        <v>6871.0840000000007</v>
      </c>
      <c r="G34" s="7"/>
      <c r="H34" s="24">
        <f t="shared" si="1"/>
        <v>124402.784</v>
      </c>
      <c r="I34" s="52"/>
      <c r="J34" s="124"/>
      <c r="K34" s="125"/>
    </row>
    <row r="35" spans="1:14" ht="15" x14ac:dyDescent="0.2">
      <c r="A35" s="177"/>
      <c r="B35" s="96">
        <v>7.5</v>
      </c>
      <c r="C35" s="89">
        <v>92888</v>
      </c>
      <c r="D35" s="90">
        <f t="shared" si="2"/>
        <v>27866.399999999998</v>
      </c>
      <c r="E35" s="107">
        <f t="shared" si="0"/>
        <v>120754.4</v>
      </c>
      <c r="F35" s="55">
        <f t="shared" si="3"/>
        <v>7059.4880000000012</v>
      </c>
      <c r="G35" s="7"/>
      <c r="H35" s="55">
        <f t="shared" si="1"/>
        <v>127813.88799999999</v>
      </c>
      <c r="I35" s="52"/>
      <c r="J35" s="126"/>
      <c r="K35" s="127"/>
      <c r="N35" s="146"/>
    </row>
    <row r="36" spans="1:14" ht="15" x14ac:dyDescent="0.2">
      <c r="A36" s="175" t="s">
        <v>33</v>
      </c>
      <c r="B36" s="95">
        <v>8.1</v>
      </c>
      <c r="C36" s="85">
        <v>93021</v>
      </c>
      <c r="D36" s="88">
        <f t="shared" si="2"/>
        <v>27906.3</v>
      </c>
      <c r="E36" s="106">
        <f t="shared" si="0"/>
        <v>120927.3</v>
      </c>
      <c r="F36" s="54">
        <f t="shared" si="3"/>
        <v>7069.5960000000014</v>
      </c>
      <c r="G36" s="7"/>
      <c r="H36" s="54">
        <f t="shared" si="1"/>
        <v>127996.89600000001</v>
      </c>
      <c r="I36" s="52"/>
      <c r="J36" s="124">
        <f t="shared" si="4"/>
        <v>62.826423321736442</v>
      </c>
      <c r="K36" s="151">
        <f t="shared" si="5"/>
        <v>73.19278316982296</v>
      </c>
      <c r="N36" s="146"/>
    </row>
    <row r="37" spans="1:14" ht="15" x14ac:dyDescent="0.2">
      <c r="A37" s="176"/>
      <c r="B37" s="95">
        <v>8.1999999999999993</v>
      </c>
      <c r="C37" s="87">
        <v>96752</v>
      </c>
      <c r="D37" s="88">
        <f t="shared" si="2"/>
        <v>29025.599999999999</v>
      </c>
      <c r="E37" s="106">
        <f t="shared" si="0"/>
        <v>125777.60000000001</v>
      </c>
      <c r="F37" s="24">
        <f t="shared" si="3"/>
        <v>7353.152000000001</v>
      </c>
      <c r="G37" s="7"/>
      <c r="H37" s="24">
        <f t="shared" si="1"/>
        <v>133130.75200000001</v>
      </c>
      <c r="I37" s="52"/>
      <c r="J37" s="124"/>
      <c r="K37" s="125"/>
      <c r="N37" s="146"/>
    </row>
    <row r="38" spans="1:14" ht="15" x14ac:dyDescent="0.2">
      <c r="A38" s="176"/>
      <c r="B38" s="95">
        <v>8.3000000000000007</v>
      </c>
      <c r="C38" s="87">
        <v>100488</v>
      </c>
      <c r="D38" s="88">
        <f t="shared" si="2"/>
        <v>30146.399999999998</v>
      </c>
      <c r="E38" s="106">
        <f t="shared" si="0"/>
        <v>130634.4</v>
      </c>
      <c r="F38" s="24">
        <f t="shared" si="3"/>
        <v>7637.0880000000016</v>
      </c>
      <c r="G38" s="7"/>
      <c r="H38" s="24">
        <f t="shared" si="1"/>
        <v>138271.48799999998</v>
      </c>
      <c r="I38" s="52"/>
      <c r="J38" s="124"/>
      <c r="K38" s="125"/>
      <c r="N38" s="147"/>
    </row>
    <row r="39" spans="1:14" ht="15" x14ac:dyDescent="0.2">
      <c r="A39" s="176"/>
      <c r="B39" s="95">
        <v>8.4</v>
      </c>
      <c r="C39" s="87">
        <v>104220</v>
      </c>
      <c r="D39" s="88">
        <f t="shared" si="2"/>
        <v>31266</v>
      </c>
      <c r="E39" s="106">
        <f t="shared" si="0"/>
        <v>135486</v>
      </c>
      <c r="F39" s="24">
        <f t="shared" si="3"/>
        <v>7920.7200000000012</v>
      </c>
      <c r="G39" s="7"/>
      <c r="H39" s="24">
        <f t="shared" si="1"/>
        <v>143406.72</v>
      </c>
      <c r="I39" s="52"/>
      <c r="J39" s="124"/>
      <c r="K39" s="125"/>
      <c r="N39" s="146"/>
    </row>
    <row r="40" spans="1:14" ht="15" x14ac:dyDescent="0.2">
      <c r="A40" s="177"/>
      <c r="B40" s="97">
        <v>8.5</v>
      </c>
      <c r="C40" s="87">
        <v>107953</v>
      </c>
      <c r="D40" s="88">
        <f t="shared" si="2"/>
        <v>32385.899999999998</v>
      </c>
      <c r="E40" s="106">
        <f t="shared" si="0"/>
        <v>140338.9</v>
      </c>
      <c r="F40" s="55">
        <f t="shared" si="3"/>
        <v>8204.4280000000017</v>
      </c>
      <c r="G40" s="7"/>
      <c r="H40" s="55">
        <f t="shared" si="1"/>
        <v>148543.32800000001</v>
      </c>
      <c r="I40" s="52"/>
      <c r="J40" s="126"/>
      <c r="K40" s="127"/>
      <c r="N40" s="147"/>
    </row>
    <row r="41" spans="1:14" ht="15" x14ac:dyDescent="0.2">
      <c r="A41" s="175" t="s">
        <v>34</v>
      </c>
      <c r="B41" s="94">
        <v>9.1</v>
      </c>
      <c r="C41" s="85">
        <v>108107</v>
      </c>
      <c r="D41" s="86">
        <f t="shared" si="2"/>
        <v>32432.1</v>
      </c>
      <c r="E41" s="105">
        <f t="shared" si="0"/>
        <v>140539.1</v>
      </c>
      <c r="F41" s="54">
        <f t="shared" si="3"/>
        <v>8216.1320000000014</v>
      </c>
      <c r="G41" s="7"/>
      <c r="H41" s="54">
        <f t="shared" si="1"/>
        <v>148755.23200000002</v>
      </c>
      <c r="I41" s="52"/>
      <c r="J41" s="124">
        <f t="shared" si="4"/>
        <v>73.015514196181087</v>
      </c>
      <c r="K41" s="125">
        <f t="shared" si="5"/>
        <v>85.063074038550965</v>
      </c>
      <c r="N41" s="148"/>
    </row>
    <row r="42" spans="1:14" ht="15" x14ac:dyDescent="0.2">
      <c r="A42" s="176"/>
      <c r="B42" s="95">
        <v>9.1999999999999993</v>
      </c>
      <c r="C42" s="87">
        <v>110692</v>
      </c>
      <c r="D42" s="88">
        <f t="shared" si="2"/>
        <v>33207.599999999999</v>
      </c>
      <c r="E42" s="106">
        <f t="shared" si="0"/>
        <v>143899.6</v>
      </c>
      <c r="F42" s="24">
        <f t="shared" si="3"/>
        <v>8412.5920000000006</v>
      </c>
      <c r="G42" s="7"/>
      <c r="H42" s="24">
        <f t="shared" si="1"/>
        <v>152312.19200000001</v>
      </c>
      <c r="I42" s="52"/>
      <c r="J42" s="124"/>
      <c r="K42" s="125"/>
      <c r="N42" s="147"/>
    </row>
    <row r="43" spans="1:14" s="56" customFormat="1" ht="15" x14ac:dyDescent="0.2">
      <c r="A43" s="176"/>
      <c r="B43" s="95">
        <v>9.3000000000000007</v>
      </c>
      <c r="C43" s="87">
        <v>113279</v>
      </c>
      <c r="D43" s="88">
        <f t="shared" si="2"/>
        <v>33983.699999999997</v>
      </c>
      <c r="E43" s="106">
        <f t="shared" si="0"/>
        <v>147262.70000000001</v>
      </c>
      <c r="F43" s="24">
        <f t="shared" si="3"/>
        <v>8609.2040000000015</v>
      </c>
      <c r="G43" s="28"/>
      <c r="H43" s="24">
        <f t="shared" si="1"/>
        <v>155871.90400000001</v>
      </c>
      <c r="I43" s="52"/>
      <c r="J43" s="124"/>
      <c r="K43" s="125"/>
    </row>
    <row r="44" spans="1:14" ht="15" x14ac:dyDescent="0.2">
      <c r="A44" s="177"/>
      <c r="B44" s="96">
        <v>9.4</v>
      </c>
      <c r="C44" s="89">
        <v>115608</v>
      </c>
      <c r="D44" s="90">
        <f t="shared" si="2"/>
        <v>34682.400000000001</v>
      </c>
      <c r="E44" s="107">
        <f t="shared" si="0"/>
        <v>150290.4</v>
      </c>
      <c r="F44" s="55">
        <f t="shared" si="3"/>
        <v>8786.2080000000005</v>
      </c>
      <c r="G44" s="7"/>
      <c r="H44" s="55">
        <f t="shared" si="1"/>
        <v>159076.60800000001</v>
      </c>
      <c r="I44" s="52"/>
      <c r="J44" s="126"/>
      <c r="K44" s="125"/>
    </row>
    <row r="45" spans="1:14" ht="16.5" thickBot="1" x14ac:dyDescent="0.25">
      <c r="A45" s="57" t="s">
        <v>35</v>
      </c>
      <c r="B45" s="98" t="s">
        <v>17</v>
      </c>
      <c r="C45" s="91">
        <v>115650</v>
      </c>
      <c r="D45" s="92">
        <f t="shared" si="2"/>
        <v>34695</v>
      </c>
      <c r="E45" s="75">
        <f t="shared" si="0"/>
        <v>150345</v>
      </c>
      <c r="F45" s="26">
        <f t="shared" si="3"/>
        <v>8789.4000000000015</v>
      </c>
      <c r="G45" s="7"/>
      <c r="H45" s="26">
        <f t="shared" si="1"/>
        <v>159134.39999999999</v>
      </c>
      <c r="I45" s="52"/>
      <c r="J45" s="128">
        <f t="shared" si="4"/>
        <v>78.110059633403395</v>
      </c>
      <c r="K45" s="127">
        <f t="shared" si="5"/>
        <v>90.998219472914954</v>
      </c>
    </row>
    <row r="46" spans="1:14" x14ac:dyDescent="0.2">
      <c r="A46" s="58"/>
      <c r="B46" s="99"/>
      <c r="C46" s="60"/>
      <c r="D46" s="60"/>
      <c r="E46" s="61"/>
      <c r="F46" s="61"/>
      <c r="H46" s="62"/>
      <c r="I46" s="52"/>
    </row>
    <row r="47" spans="1:14" s="11" customFormat="1" ht="15.75" x14ac:dyDescent="0.25">
      <c r="A47" s="188" t="s">
        <v>36</v>
      </c>
      <c r="B47" s="188"/>
      <c r="C47" s="188"/>
      <c r="D47" s="188"/>
      <c r="E47" s="188"/>
      <c r="F47" s="188"/>
      <c r="G47" s="188"/>
      <c r="H47" s="188"/>
      <c r="I47" s="45"/>
    </row>
    <row r="48" spans="1:14" s="7" customFormat="1" ht="31.5" customHeight="1" x14ac:dyDescent="0.2">
      <c r="A48" s="187" t="s">
        <v>67</v>
      </c>
      <c r="B48" s="187"/>
      <c r="C48" s="187"/>
      <c r="D48" s="187"/>
      <c r="E48" s="187"/>
      <c r="F48" s="187"/>
      <c r="G48" s="187"/>
      <c r="H48" s="187"/>
      <c r="I48" s="23"/>
    </row>
    <row r="49" spans="1:9" s="7" customFormat="1" ht="15" customHeight="1" x14ac:dyDescent="0.2">
      <c r="A49" s="104"/>
      <c r="B49" s="104"/>
      <c r="C49" s="104"/>
      <c r="D49" s="104"/>
      <c r="E49" s="104"/>
      <c r="F49" s="104"/>
      <c r="G49" s="104"/>
      <c r="H49" s="104"/>
      <c r="I49" s="23"/>
    </row>
    <row r="50" spans="1:9" s="7" customFormat="1" ht="15.75" x14ac:dyDescent="0.25">
      <c r="A50" s="45" t="s">
        <v>63</v>
      </c>
      <c r="B50" s="100"/>
      <c r="C50" s="45"/>
      <c r="D50" s="45"/>
      <c r="E50" s="11"/>
      <c r="F50" s="11"/>
      <c r="G50" s="11"/>
      <c r="H50" s="11"/>
    </row>
    <row r="51" spans="1:9" s="7" customFormat="1" ht="15.75" x14ac:dyDescent="0.25">
      <c r="A51" s="11" t="s">
        <v>42</v>
      </c>
      <c r="B51" s="101"/>
      <c r="C51" s="11"/>
      <c r="D51" s="11"/>
      <c r="E51" s="11"/>
      <c r="F51" s="11"/>
      <c r="G51" s="11"/>
      <c r="H51" s="11"/>
    </row>
    <row r="52" spans="1:9" x14ac:dyDescent="0.2">
      <c r="A52" s="52"/>
      <c r="B52" s="99"/>
      <c r="C52" s="52"/>
      <c r="D52" s="52"/>
      <c r="E52" s="52"/>
      <c r="F52" s="52"/>
      <c r="G52" s="63"/>
      <c r="H52" s="63"/>
    </row>
    <row r="53" spans="1:9" ht="15" x14ac:dyDescent="0.25">
      <c r="A53" s="119" t="s">
        <v>45</v>
      </c>
      <c r="B53" s="120"/>
      <c r="C53" s="120"/>
      <c r="D53" s="120"/>
      <c r="E53" s="120"/>
      <c r="F53" s="121"/>
      <c r="G53" s="63"/>
      <c r="H53" s="63"/>
    </row>
    <row r="54" spans="1:9" x14ac:dyDescent="0.2">
      <c r="A54" s="189" t="s">
        <v>46</v>
      </c>
      <c r="B54" s="190"/>
      <c r="C54" s="190"/>
      <c r="D54" s="191" t="s">
        <v>47</v>
      </c>
      <c r="E54" s="193" t="s">
        <v>48</v>
      </c>
      <c r="F54" s="193" t="s">
        <v>72</v>
      </c>
      <c r="G54" s="63"/>
      <c r="H54" s="63"/>
    </row>
    <row r="55" spans="1:9" ht="18.75" customHeight="1" x14ac:dyDescent="0.2">
      <c r="A55" s="190"/>
      <c r="B55" s="190"/>
      <c r="C55" s="190"/>
      <c r="D55" s="192"/>
      <c r="E55" s="193"/>
      <c r="F55" s="193"/>
      <c r="G55" s="63"/>
      <c r="H55" s="63"/>
    </row>
    <row r="56" spans="1:9" x14ac:dyDescent="0.2">
      <c r="A56" s="63"/>
      <c r="B56" s="102"/>
      <c r="C56" s="63"/>
      <c r="D56" s="63"/>
      <c r="E56" s="63"/>
      <c r="F56" s="63"/>
      <c r="G56" s="63"/>
      <c r="H56" s="63"/>
    </row>
    <row r="57" spans="1:9" ht="15" x14ac:dyDescent="0.25">
      <c r="A57" s="113" t="s">
        <v>49</v>
      </c>
      <c r="B57" s="114"/>
      <c r="C57" s="115"/>
      <c r="D57" s="115"/>
      <c r="E57" s="115"/>
      <c r="F57" s="115"/>
      <c r="G57" s="63"/>
      <c r="H57" s="63"/>
    </row>
    <row r="58" spans="1:9" ht="15" x14ac:dyDescent="0.25">
      <c r="A58" s="186" t="s">
        <v>70</v>
      </c>
      <c r="B58" s="186"/>
      <c r="C58" s="186"/>
      <c r="D58" s="186"/>
      <c r="E58" s="186"/>
      <c r="F58" s="186"/>
      <c r="G58" s="186"/>
      <c r="H58" s="186"/>
    </row>
    <row r="59" spans="1:9" ht="17.25" x14ac:dyDescent="0.4">
      <c r="A59" s="114"/>
      <c r="B59" s="114"/>
      <c r="C59" s="115"/>
      <c r="D59" s="115"/>
      <c r="E59" s="116"/>
      <c r="F59" s="117" t="s">
        <v>71</v>
      </c>
      <c r="G59" s="63"/>
      <c r="H59" s="63"/>
    </row>
    <row r="60" spans="1:9" ht="15" x14ac:dyDescent="0.25">
      <c r="A60" s="118" t="s">
        <v>50</v>
      </c>
      <c r="B60" s="118"/>
      <c r="C60" s="116" t="s">
        <v>51</v>
      </c>
      <c r="D60" s="115"/>
      <c r="E60" s="115"/>
      <c r="F60" s="115"/>
      <c r="G60" s="63"/>
      <c r="H60" s="63"/>
    </row>
    <row r="61" spans="1:9" ht="15" x14ac:dyDescent="0.25">
      <c r="A61" s="118"/>
      <c r="B61" s="118"/>
      <c r="C61" s="116" t="s">
        <v>52</v>
      </c>
      <c r="D61" s="115"/>
      <c r="E61" s="115"/>
      <c r="F61" s="115"/>
      <c r="G61" s="63"/>
      <c r="H61" s="63"/>
    </row>
    <row r="62" spans="1:9" ht="15" x14ac:dyDescent="0.25">
      <c r="A62" s="118"/>
      <c r="B62" s="118"/>
      <c r="C62" s="116" t="s">
        <v>53</v>
      </c>
      <c r="D62" s="115"/>
      <c r="E62" s="115"/>
      <c r="F62" s="115"/>
      <c r="G62" s="63"/>
      <c r="H62" s="63"/>
    </row>
    <row r="63" spans="1:9" x14ac:dyDescent="0.2">
      <c r="A63" s="63"/>
      <c r="B63" s="102"/>
      <c r="C63" s="63"/>
      <c r="D63" s="63"/>
      <c r="E63" s="63"/>
      <c r="F63" s="63"/>
      <c r="G63" s="63"/>
      <c r="H63" s="63"/>
    </row>
    <row r="64" spans="1:9" x14ac:dyDescent="0.2">
      <c r="A64" s="63"/>
      <c r="B64" s="102"/>
      <c r="C64" s="63"/>
      <c r="D64" s="63"/>
      <c r="E64" s="63"/>
      <c r="F64" s="63"/>
      <c r="G64" s="63"/>
      <c r="H64" s="63"/>
    </row>
    <row r="65" spans="1:8" x14ac:dyDescent="0.2">
      <c r="A65" s="63"/>
      <c r="B65" s="102"/>
      <c r="C65" s="63"/>
      <c r="D65" s="63"/>
      <c r="E65" s="63"/>
      <c r="F65" s="63"/>
      <c r="G65" s="63"/>
      <c r="H65" s="63"/>
    </row>
    <row r="66" spans="1:8" x14ac:dyDescent="0.2">
      <c r="A66" s="63"/>
      <c r="B66" s="102"/>
      <c r="C66" s="63"/>
      <c r="D66" s="63"/>
      <c r="E66" s="63"/>
      <c r="F66" s="63"/>
      <c r="G66" s="63"/>
      <c r="H66" s="63"/>
    </row>
  </sheetData>
  <mergeCells count="19">
    <mergeCell ref="A58:H58"/>
    <mergeCell ref="A48:H48"/>
    <mergeCell ref="A47:H47"/>
    <mergeCell ref="A54:C55"/>
    <mergeCell ref="D54:D55"/>
    <mergeCell ref="E54:E55"/>
    <mergeCell ref="F54:F55"/>
    <mergeCell ref="A21:A25"/>
    <mergeCell ref="A26:A30"/>
    <mergeCell ref="A31:A35"/>
    <mergeCell ref="A36:A40"/>
    <mergeCell ref="A41:A44"/>
    <mergeCell ref="A12:A16"/>
    <mergeCell ref="A17:A20"/>
    <mergeCell ref="A2:K2"/>
    <mergeCell ref="A3:D3"/>
    <mergeCell ref="A4:B4"/>
    <mergeCell ref="A5:A8"/>
    <mergeCell ref="A9:A11"/>
  </mergeCells>
  <pageMargins left="0.19685039370078741" right="0.19685039370078741" top="0.55118110236220474" bottom="0.55118110236220474" header="0" footer="0.27559055118110237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1" sqref="C11"/>
    </sheetView>
  </sheetViews>
  <sheetFormatPr defaultRowHeight="12.75" x14ac:dyDescent="0.2"/>
  <cols>
    <col min="1" max="1" width="29.140625" customWidth="1"/>
    <col min="2" max="2" width="11" bestFit="1" customWidth="1"/>
    <col min="3" max="4" width="12.28515625" bestFit="1" customWidth="1"/>
    <col min="5" max="6" width="10.28515625" bestFit="1" customWidth="1"/>
    <col min="7" max="7" width="12.28515625" bestFit="1" customWidth="1"/>
  </cols>
  <sheetData>
    <row r="1" spans="1:7" ht="47.25" x14ac:dyDescent="0.25">
      <c r="A1" s="150" t="s">
        <v>56</v>
      </c>
      <c r="B1" s="68">
        <v>82738</v>
      </c>
      <c r="C1" s="69">
        <f t="shared" ref="C1:C3" si="0">B1*0.3</f>
        <v>24821.399999999998</v>
      </c>
      <c r="D1" s="73">
        <f t="shared" ref="D1:D3" si="1">B1+C1</f>
        <v>107559.4</v>
      </c>
      <c r="E1" s="20">
        <f t="shared" ref="E1:E3" si="2">B1*(0.377-0.3)</f>
        <v>6370.8260000000009</v>
      </c>
      <c r="F1" s="19"/>
      <c r="G1" s="20">
        <f t="shared" ref="G1:G3" si="3">D1+E1</f>
        <v>113930.226</v>
      </c>
    </row>
    <row r="2" spans="1:7" ht="15" x14ac:dyDescent="0.2">
      <c r="A2" s="17" t="s">
        <v>23</v>
      </c>
      <c r="B2" s="68">
        <v>85733</v>
      </c>
      <c r="C2" s="69">
        <f t="shared" si="0"/>
        <v>25719.899999999998</v>
      </c>
      <c r="D2" s="73">
        <f t="shared" si="1"/>
        <v>111452.9</v>
      </c>
      <c r="E2" s="20">
        <f t="shared" si="2"/>
        <v>6601.4410000000007</v>
      </c>
      <c r="F2" s="19"/>
      <c r="G2" s="20">
        <f t="shared" si="3"/>
        <v>118054.341</v>
      </c>
    </row>
    <row r="3" spans="1:7" ht="15" x14ac:dyDescent="0.2">
      <c r="A3" s="17" t="s">
        <v>24</v>
      </c>
      <c r="B3" s="68">
        <v>88725</v>
      </c>
      <c r="C3" s="69">
        <f t="shared" si="0"/>
        <v>26617.5</v>
      </c>
      <c r="D3" s="73">
        <f t="shared" si="1"/>
        <v>115342.5</v>
      </c>
      <c r="E3" s="20">
        <f t="shared" si="2"/>
        <v>6831.8250000000007</v>
      </c>
      <c r="F3" s="19"/>
      <c r="G3" s="20">
        <f t="shared" si="3"/>
        <v>122174.325</v>
      </c>
    </row>
    <row r="6" spans="1:7" x14ac:dyDescent="0.2">
      <c r="D6" s="152">
        <f>SUM(D1:D5)</f>
        <v>334354.8</v>
      </c>
      <c r="E6" s="152">
        <f>SUM(E1:E5)</f>
        <v>19804.092000000004</v>
      </c>
    </row>
    <row r="7" spans="1:7" x14ac:dyDescent="0.2">
      <c r="C7" s="152">
        <f>D1/2</f>
        <v>53779.7</v>
      </c>
      <c r="D7" s="152">
        <f>D6/2</f>
        <v>167177.4</v>
      </c>
      <c r="E7" s="152">
        <f>E6/2</f>
        <v>9902.0460000000021</v>
      </c>
      <c r="F7" s="152">
        <f>E1/2</f>
        <v>3185.4130000000005</v>
      </c>
    </row>
    <row r="8" spans="1:7" x14ac:dyDescent="0.2">
      <c r="C8" s="152">
        <f>D2/2</f>
        <v>55726.45</v>
      </c>
      <c r="F8" s="152">
        <f>E2/2</f>
        <v>3300.7205000000004</v>
      </c>
    </row>
    <row r="9" spans="1:7" x14ac:dyDescent="0.2">
      <c r="C9" s="152">
        <f>D3/2</f>
        <v>57671.25</v>
      </c>
      <c r="F9" s="152">
        <f>E3/2</f>
        <v>3415.9125000000004</v>
      </c>
    </row>
    <row r="10" spans="1:7" x14ac:dyDescent="0.2">
      <c r="C10" s="152"/>
      <c r="F10" s="152">
        <f>SUM(F7:F9)</f>
        <v>9902.0460000000021</v>
      </c>
    </row>
    <row r="11" spans="1:7" x14ac:dyDescent="0.2">
      <c r="C11" s="152" t="s">
        <v>73</v>
      </c>
      <c r="F11" s="152"/>
    </row>
    <row r="12" spans="1:7" x14ac:dyDescent="0.2">
      <c r="C12" s="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Academic</vt:lpstr>
      <vt:lpstr>HEO</vt:lpstr>
      <vt:lpstr>Sheet1</vt:lpstr>
      <vt:lpstr>Academic!Print_Area</vt:lpstr>
    </vt:vector>
  </TitlesOfParts>
  <Company>University of Newcastle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jla271</dc:creator>
  <cp:lastModifiedBy>Kathryn Dougall</cp:lastModifiedBy>
  <cp:lastPrinted>2017-02-28T03:31:38Z</cp:lastPrinted>
  <dcterms:created xsi:type="dcterms:W3CDTF">2004-01-13T03:42:24Z</dcterms:created>
  <dcterms:modified xsi:type="dcterms:W3CDTF">2018-01-31T05:46:22Z</dcterms:modified>
</cp:coreProperties>
</file>